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ll in One\Desktop\++L I S T A -- PRECIOS         2 0 2 3 ++\Abril 2023\"/>
    </mc:Choice>
  </mc:AlternateContent>
  <xr:revisionPtr revIDLastSave="0" documentId="8_{F50B735A-17A6-47F7-B1B9-5F2596A1DBC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3" sheetId="4" r:id="rId1"/>
    <sheet name="Sheet (2)" sheetId="3" r:id="rId2"/>
    <sheet name="Sheet" sheetId="1" r:id="rId3"/>
    <sheet name="Hoja1" sheetId="2" r:id="rId4"/>
  </sheets>
  <definedNames>
    <definedName name="_xlnm._FilterDatabase" localSheetId="0" hidden="1">Hoja3!$A$2:$H$121</definedName>
    <definedName name="_xlnm._FilterDatabase" localSheetId="2" hidden="1">Sheet!$A$3:$AF$125</definedName>
    <definedName name="_xlnm._FilterDatabase" localSheetId="1" hidden="1">'Sheet (2)'!$A$1:$H$126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6" i="4" l="1"/>
  <c r="H52" i="4" l="1"/>
  <c r="H124" i="3"/>
  <c r="W127" i="3" l="1"/>
  <c r="C124" i="3"/>
  <c r="N35" i="3"/>
  <c r="J35" i="3"/>
  <c r="L35" i="3" s="1"/>
  <c r="C35" i="3"/>
  <c r="N120" i="3"/>
  <c r="J120" i="3"/>
  <c r="L120" i="3" s="1"/>
  <c r="C120" i="3"/>
  <c r="N107" i="3"/>
  <c r="J107" i="3"/>
  <c r="K107" i="3" s="1"/>
  <c r="G107" i="3" s="1"/>
  <c r="H107" i="3" s="1"/>
  <c r="C107" i="3"/>
  <c r="N106" i="3"/>
  <c r="J106" i="3"/>
  <c r="K106" i="3" s="1"/>
  <c r="G106" i="3" s="1"/>
  <c r="H106" i="3" s="1"/>
  <c r="C106" i="3"/>
  <c r="N123" i="3"/>
  <c r="J123" i="3"/>
  <c r="K123" i="3" s="1"/>
  <c r="G123" i="3" s="1"/>
  <c r="H123" i="3" s="1"/>
  <c r="C123" i="3"/>
  <c r="N58" i="3"/>
  <c r="J58" i="3"/>
  <c r="L58" i="3" s="1"/>
  <c r="C58" i="3"/>
  <c r="N105" i="3"/>
  <c r="J105" i="3"/>
  <c r="K105" i="3" s="1"/>
  <c r="G105" i="3" s="1"/>
  <c r="H105" i="3" s="1"/>
  <c r="C105" i="3"/>
  <c r="N84" i="3"/>
  <c r="J84" i="3"/>
  <c r="L84" i="3" s="1"/>
  <c r="C84" i="3"/>
  <c r="N57" i="3"/>
  <c r="J57" i="3"/>
  <c r="L57" i="3" s="1"/>
  <c r="C57" i="3"/>
  <c r="N83" i="3"/>
  <c r="J83" i="3"/>
  <c r="L83" i="3" s="1"/>
  <c r="C83" i="3"/>
  <c r="N34" i="3"/>
  <c r="J34" i="3"/>
  <c r="K34" i="3" s="1"/>
  <c r="G34" i="3" s="1"/>
  <c r="H34" i="3" s="1"/>
  <c r="C34" i="3"/>
  <c r="N115" i="3"/>
  <c r="J115" i="3"/>
  <c r="L115" i="3" s="1"/>
  <c r="C115" i="3"/>
  <c r="N119" i="3"/>
  <c r="J119" i="3"/>
  <c r="K119" i="3" s="1"/>
  <c r="G119" i="3" s="1"/>
  <c r="H119" i="3" s="1"/>
  <c r="C119" i="3"/>
  <c r="N104" i="3"/>
  <c r="J104" i="3"/>
  <c r="L104" i="3" s="1"/>
  <c r="C104" i="3"/>
  <c r="N33" i="3"/>
  <c r="J33" i="3"/>
  <c r="L33" i="3" s="1"/>
  <c r="C33" i="3"/>
  <c r="N103" i="3"/>
  <c r="J103" i="3"/>
  <c r="L103" i="3" s="1"/>
  <c r="C103" i="3"/>
  <c r="N32" i="3"/>
  <c r="J32" i="3"/>
  <c r="L32" i="3" s="1"/>
  <c r="C32" i="3"/>
  <c r="N82" i="3"/>
  <c r="J82" i="3"/>
  <c r="L82" i="3" s="1"/>
  <c r="C82" i="3"/>
  <c r="N102" i="3"/>
  <c r="J102" i="3"/>
  <c r="K102" i="3" s="1"/>
  <c r="G102" i="3" s="1"/>
  <c r="H102" i="3" s="1"/>
  <c r="C102" i="3"/>
  <c r="N56" i="3"/>
  <c r="J56" i="3"/>
  <c r="K56" i="3" s="1"/>
  <c r="G56" i="3" s="1"/>
  <c r="H56" i="3" s="1"/>
  <c r="C56" i="3"/>
  <c r="N31" i="3"/>
  <c r="J31" i="3"/>
  <c r="L31" i="3" s="1"/>
  <c r="C31" i="3"/>
  <c r="N81" i="3"/>
  <c r="J81" i="3"/>
  <c r="L81" i="3" s="1"/>
  <c r="C81" i="3"/>
  <c r="N30" i="3"/>
  <c r="J30" i="3"/>
  <c r="K30" i="3" s="1"/>
  <c r="G30" i="3" s="1"/>
  <c r="H30" i="3" s="1"/>
  <c r="C30" i="3"/>
  <c r="N29" i="3"/>
  <c r="J29" i="3"/>
  <c r="L29" i="3" s="1"/>
  <c r="C29" i="3"/>
  <c r="N101" i="3"/>
  <c r="J101" i="3"/>
  <c r="K101" i="3" s="1"/>
  <c r="G101" i="3" s="1"/>
  <c r="H101" i="3" s="1"/>
  <c r="C101" i="3"/>
  <c r="N100" i="3"/>
  <c r="J100" i="3"/>
  <c r="L100" i="3" s="1"/>
  <c r="C100" i="3"/>
  <c r="N99" i="3"/>
  <c r="J99" i="3"/>
  <c r="K99" i="3" s="1"/>
  <c r="G99" i="3" s="1"/>
  <c r="H99" i="3" s="1"/>
  <c r="C99" i="3"/>
  <c r="N80" i="3"/>
  <c r="J80" i="3"/>
  <c r="K80" i="3" s="1"/>
  <c r="G80" i="3" s="1"/>
  <c r="H80" i="3" s="1"/>
  <c r="C80" i="3"/>
  <c r="N55" i="3"/>
  <c r="J55" i="3"/>
  <c r="K55" i="3" s="1"/>
  <c r="G55" i="3" s="1"/>
  <c r="H55" i="3" s="1"/>
  <c r="C55" i="3"/>
  <c r="N54" i="3"/>
  <c r="J54" i="3"/>
  <c r="L54" i="3" s="1"/>
  <c r="C54" i="3"/>
  <c r="N79" i="3"/>
  <c r="J79" i="3"/>
  <c r="L79" i="3" s="1"/>
  <c r="C79" i="3"/>
  <c r="N28" i="3"/>
  <c r="J28" i="3"/>
  <c r="L28" i="3" s="1"/>
  <c r="C28" i="3"/>
  <c r="N27" i="3"/>
  <c r="J27" i="3"/>
  <c r="L27" i="3" s="1"/>
  <c r="C27" i="3"/>
  <c r="N26" i="3"/>
  <c r="J26" i="3"/>
  <c r="L26" i="3" s="1"/>
  <c r="C26" i="3"/>
  <c r="N78" i="3"/>
  <c r="J78" i="3"/>
  <c r="K78" i="3" s="1"/>
  <c r="G78" i="3" s="1"/>
  <c r="H78" i="3" s="1"/>
  <c r="C78" i="3"/>
  <c r="N8" i="3"/>
  <c r="J8" i="3"/>
  <c r="L8" i="3" s="1"/>
  <c r="C8" i="3"/>
  <c r="N7" i="3"/>
  <c r="J7" i="3"/>
  <c r="L7" i="3" s="1"/>
  <c r="C7" i="3"/>
  <c r="N98" i="3"/>
  <c r="J98" i="3"/>
  <c r="L98" i="3" s="1"/>
  <c r="C98" i="3"/>
  <c r="N53" i="3"/>
  <c r="J53" i="3"/>
  <c r="L53" i="3" s="1"/>
  <c r="C53" i="3"/>
  <c r="N114" i="3"/>
  <c r="J114" i="3"/>
  <c r="L114" i="3" s="1"/>
  <c r="C114" i="3"/>
  <c r="N52" i="3"/>
  <c r="J52" i="3"/>
  <c r="K52" i="3" s="1"/>
  <c r="G52" i="3" s="1"/>
  <c r="H52" i="3" s="1"/>
  <c r="C52" i="3"/>
  <c r="N97" i="3"/>
  <c r="J97" i="3"/>
  <c r="L97" i="3" s="1"/>
  <c r="C97" i="3"/>
  <c r="N118" i="3"/>
  <c r="J118" i="3"/>
  <c r="L118" i="3" s="1"/>
  <c r="C118" i="3"/>
  <c r="N113" i="3"/>
  <c r="J113" i="3"/>
  <c r="L113" i="3" s="1"/>
  <c r="C113" i="3"/>
  <c r="N96" i="3"/>
  <c r="J96" i="3"/>
  <c r="K96" i="3" s="1"/>
  <c r="G96" i="3" s="1"/>
  <c r="H96" i="3" s="1"/>
  <c r="C96" i="3"/>
  <c r="N51" i="3"/>
  <c r="J51" i="3"/>
  <c r="L51" i="3" s="1"/>
  <c r="C51" i="3"/>
  <c r="N77" i="3"/>
  <c r="J77" i="3"/>
  <c r="L77" i="3" s="1"/>
  <c r="C77" i="3"/>
  <c r="N112" i="3"/>
  <c r="J112" i="3"/>
  <c r="L112" i="3" s="1"/>
  <c r="C112" i="3"/>
  <c r="N95" i="3"/>
  <c r="J95" i="3"/>
  <c r="L95" i="3" s="1"/>
  <c r="C95" i="3"/>
  <c r="N76" i="3"/>
  <c r="J76" i="3"/>
  <c r="L76" i="3" s="1"/>
  <c r="C76" i="3"/>
  <c r="N75" i="3"/>
  <c r="J75" i="3"/>
  <c r="L75" i="3" s="1"/>
  <c r="C75" i="3"/>
  <c r="N74" i="3"/>
  <c r="J74" i="3"/>
  <c r="L74" i="3" s="1"/>
  <c r="C74" i="3"/>
  <c r="N94" i="3"/>
  <c r="J94" i="3"/>
  <c r="K94" i="3" s="1"/>
  <c r="G94" i="3" s="1"/>
  <c r="H94" i="3" s="1"/>
  <c r="C94" i="3"/>
  <c r="N111" i="3"/>
  <c r="J111" i="3"/>
  <c r="L111" i="3" s="1"/>
  <c r="C111" i="3"/>
  <c r="N93" i="3"/>
  <c r="J93" i="3"/>
  <c r="K93" i="3" s="1"/>
  <c r="G93" i="3" s="1"/>
  <c r="H93" i="3" s="1"/>
  <c r="C93" i="3"/>
  <c r="N92" i="3"/>
  <c r="J92" i="3"/>
  <c r="L92" i="3" s="1"/>
  <c r="C92" i="3"/>
  <c r="N91" i="3"/>
  <c r="J91" i="3"/>
  <c r="L91" i="3" s="1"/>
  <c r="C91" i="3"/>
  <c r="N73" i="3"/>
  <c r="J73" i="3"/>
  <c r="L73" i="3" s="1"/>
  <c r="C73" i="3"/>
  <c r="N90" i="3"/>
  <c r="J90" i="3"/>
  <c r="L90" i="3" s="1"/>
  <c r="C90" i="3"/>
  <c r="N72" i="3"/>
  <c r="J72" i="3"/>
  <c r="K72" i="3" s="1"/>
  <c r="G72" i="3" s="1"/>
  <c r="H72" i="3" s="1"/>
  <c r="C72" i="3"/>
  <c r="N50" i="3"/>
  <c r="J50" i="3"/>
  <c r="L50" i="3" s="1"/>
  <c r="C50" i="3"/>
  <c r="N49" i="3"/>
  <c r="J49" i="3"/>
  <c r="L49" i="3" s="1"/>
  <c r="C49" i="3"/>
  <c r="N25" i="3"/>
  <c r="J25" i="3"/>
  <c r="K25" i="3" s="1"/>
  <c r="G25" i="3" s="1"/>
  <c r="H25" i="3" s="1"/>
  <c r="C25" i="3"/>
  <c r="N71" i="3"/>
  <c r="J71" i="3"/>
  <c r="L71" i="3" s="1"/>
  <c r="C71" i="3"/>
  <c r="N70" i="3"/>
  <c r="J70" i="3"/>
  <c r="L70" i="3" s="1"/>
  <c r="C70" i="3"/>
  <c r="N24" i="3"/>
  <c r="J24" i="3"/>
  <c r="L24" i="3" s="1"/>
  <c r="C24" i="3"/>
  <c r="N23" i="3"/>
  <c r="J23" i="3"/>
  <c r="L23" i="3" s="1"/>
  <c r="C23" i="3"/>
  <c r="N122" i="3"/>
  <c r="J122" i="3"/>
  <c r="K122" i="3" s="1"/>
  <c r="G122" i="3" s="1"/>
  <c r="H122" i="3" s="1"/>
  <c r="C122" i="3"/>
  <c r="N6" i="3"/>
  <c r="J6" i="3"/>
  <c r="L6" i="3" s="1"/>
  <c r="C6" i="3"/>
  <c r="N48" i="3"/>
  <c r="J48" i="3"/>
  <c r="K48" i="3" s="1"/>
  <c r="G48" i="3" s="1"/>
  <c r="H48" i="3" s="1"/>
  <c r="C48" i="3"/>
  <c r="N22" i="3"/>
  <c r="J22" i="3"/>
  <c r="L22" i="3" s="1"/>
  <c r="C22" i="3"/>
  <c r="N47" i="3"/>
  <c r="J47" i="3"/>
  <c r="L47" i="3" s="1"/>
  <c r="C47" i="3"/>
  <c r="N46" i="3"/>
  <c r="J46" i="3"/>
  <c r="K46" i="3" s="1"/>
  <c r="G46" i="3" s="1"/>
  <c r="H46" i="3" s="1"/>
  <c r="C46" i="3"/>
  <c r="N69" i="3"/>
  <c r="J69" i="3"/>
  <c r="L69" i="3" s="1"/>
  <c r="C69" i="3"/>
  <c r="N21" i="3"/>
  <c r="J21" i="3"/>
  <c r="L21" i="3" s="1"/>
  <c r="C21" i="3"/>
  <c r="N20" i="3"/>
  <c r="J20" i="3"/>
  <c r="K20" i="3" s="1"/>
  <c r="G20" i="3" s="1"/>
  <c r="H20" i="3" s="1"/>
  <c r="C20" i="3"/>
  <c r="N19" i="3"/>
  <c r="J19" i="3"/>
  <c r="L19" i="3" s="1"/>
  <c r="C19" i="3"/>
  <c r="N45" i="3"/>
  <c r="J45" i="3"/>
  <c r="K45" i="3" s="1"/>
  <c r="G45" i="3" s="1"/>
  <c r="H45" i="3" s="1"/>
  <c r="C45" i="3"/>
  <c r="N5" i="3"/>
  <c r="J5" i="3"/>
  <c r="K5" i="3" s="1"/>
  <c r="G5" i="3" s="1"/>
  <c r="H5" i="3" s="1"/>
  <c r="C5" i="3"/>
  <c r="N18" i="3"/>
  <c r="J18" i="3"/>
  <c r="L18" i="3" s="1"/>
  <c r="C18" i="3"/>
  <c r="N17" i="3"/>
  <c r="J17" i="3"/>
  <c r="K17" i="3" s="1"/>
  <c r="G17" i="3" s="1"/>
  <c r="H17" i="3" s="1"/>
  <c r="C17" i="3"/>
  <c r="N121" i="3"/>
  <c r="J121" i="3"/>
  <c r="L121" i="3" s="1"/>
  <c r="C121" i="3"/>
  <c r="N44" i="3"/>
  <c r="J44" i="3"/>
  <c r="L44" i="3" s="1"/>
  <c r="C44" i="3"/>
  <c r="N43" i="3"/>
  <c r="J43" i="3"/>
  <c r="K43" i="3" s="1"/>
  <c r="G43" i="3" s="1"/>
  <c r="H43" i="3" s="1"/>
  <c r="C43" i="3"/>
  <c r="N16" i="3"/>
  <c r="J16" i="3"/>
  <c r="L16" i="3" s="1"/>
  <c r="C16" i="3"/>
  <c r="N89" i="3"/>
  <c r="J89" i="3"/>
  <c r="L89" i="3" s="1"/>
  <c r="C89" i="3"/>
  <c r="N68" i="3"/>
  <c r="J68" i="3"/>
  <c r="K68" i="3" s="1"/>
  <c r="G68" i="3" s="1"/>
  <c r="H68" i="3" s="1"/>
  <c r="C68" i="3"/>
  <c r="N15" i="3"/>
  <c r="J15" i="3"/>
  <c r="L15" i="3" s="1"/>
  <c r="C15" i="3"/>
  <c r="N4" i="3"/>
  <c r="J4" i="3"/>
  <c r="L4" i="3" s="1"/>
  <c r="C4" i="3"/>
  <c r="N117" i="3"/>
  <c r="J117" i="3"/>
  <c r="L117" i="3" s="1"/>
  <c r="C117" i="3"/>
  <c r="N67" i="3"/>
  <c r="J67" i="3"/>
  <c r="L67" i="3" s="1"/>
  <c r="C67" i="3"/>
  <c r="N3" i="3"/>
  <c r="J3" i="3"/>
  <c r="K3" i="3" s="1"/>
  <c r="G3" i="3" s="1"/>
  <c r="H3" i="3" s="1"/>
  <c r="C3" i="3"/>
  <c r="N66" i="3"/>
  <c r="J66" i="3"/>
  <c r="L66" i="3" s="1"/>
  <c r="C66" i="3"/>
  <c r="N110" i="3"/>
  <c r="J110" i="3"/>
  <c r="K110" i="3" s="1"/>
  <c r="G110" i="3" s="1"/>
  <c r="H110" i="3" s="1"/>
  <c r="C110" i="3"/>
  <c r="N42" i="3"/>
  <c r="J42" i="3"/>
  <c r="K42" i="3" s="1"/>
  <c r="G42" i="3" s="1"/>
  <c r="H42" i="3" s="1"/>
  <c r="C42" i="3"/>
  <c r="N65" i="3"/>
  <c r="J65" i="3"/>
  <c r="L65" i="3" s="1"/>
  <c r="C65" i="3"/>
  <c r="N109" i="3"/>
  <c r="J109" i="3"/>
  <c r="K109" i="3" s="1"/>
  <c r="G109" i="3" s="1"/>
  <c r="H109" i="3" s="1"/>
  <c r="C109" i="3"/>
  <c r="N64" i="3"/>
  <c r="J64" i="3"/>
  <c r="L64" i="3" s="1"/>
  <c r="C64" i="3"/>
  <c r="N88" i="3"/>
  <c r="J88" i="3"/>
  <c r="L88" i="3" s="1"/>
  <c r="C88" i="3"/>
  <c r="N116" i="3"/>
  <c r="J116" i="3"/>
  <c r="K116" i="3" s="1"/>
  <c r="G116" i="3" s="1"/>
  <c r="H116" i="3" s="1"/>
  <c r="C116" i="3"/>
  <c r="N14" i="3"/>
  <c r="J14" i="3"/>
  <c r="L14" i="3" s="1"/>
  <c r="C14" i="3"/>
  <c r="N63" i="3"/>
  <c r="J63" i="3"/>
  <c r="L63" i="3" s="1"/>
  <c r="C63" i="3"/>
  <c r="N13" i="3"/>
  <c r="J13" i="3"/>
  <c r="K13" i="3" s="1"/>
  <c r="G13" i="3" s="1"/>
  <c r="H13" i="3" s="1"/>
  <c r="C13" i="3"/>
  <c r="N41" i="3"/>
  <c r="J41" i="3"/>
  <c r="L41" i="3" s="1"/>
  <c r="C41" i="3"/>
  <c r="N12" i="3"/>
  <c r="J12" i="3"/>
  <c r="K12" i="3" s="1"/>
  <c r="G12" i="3" s="1"/>
  <c r="H12" i="3" s="1"/>
  <c r="C12" i="3"/>
  <c r="N87" i="3"/>
  <c r="J87" i="3"/>
  <c r="L87" i="3" s="1"/>
  <c r="C87" i="3"/>
  <c r="N86" i="3"/>
  <c r="J86" i="3"/>
  <c r="L86" i="3" s="1"/>
  <c r="C86" i="3"/>
  <c r="N11" i="3"/>
  <c r="J11" i="3"/>
  <c r="L11" i="3" s="1"/>
  <c r="C11" i="3"/>
  <c r="N40" i="3"/>
  <c r="J40" i="3"/>
  <c r="L40" i="3" s="1"/>
  <c r="C40" i="3"/>
  <c r="N2" i="3"/>
  <c r="J2" i="3"/>
  <c r="L2" i="3" s="1"/>
  <c r="C2" i="3"/>
  <c r="N62" i="3"/>
  <c r="J62" i="3"/>
  <c r="K62" i="3" s="1"/>
  <c r="G62" i="3" s="1"/>
  <c r="H62" i="3" s="1"/>
  <c r="C62" i="3"/>
  <c r="N39" i="3"/>
  <c r="J39" i="3"/>
  <c r="L39" i="3" s="1"/>
  <c r="C39" i="3"/>
  <c r="N38" i="3"/>
  <c r="J38" i="3"/>
  <c r="L38" i="3" s="1"/>
  <c r="C38" i="3"/>
  <c r="N10" i="3"/>
  <c r="J10" i="3"/>
  <c r="L10" i="3" s="1"/>
  <c r="C10" i="3"/>
  <c r="N108" i="3"/>
  <c r="J108" i="3"/>
  <c r="L108" i="3" s="1"/>
  <c r="C108" i="3"/>
  <c r="N9" i="3"/>
  <c r="J9" i="3"/>
  <c r="K9" i="3" s="1"/>
  <c r="G9" i="3" s="1"/>
  <c r="H9" i="3" s="1"/>
  <c r="C9" i="3"/>
  <c r="N37" i="3"/>
  <c r="J37" i="3"/>
  <c r="L37" i="3" s="1"/>
  <c r="C37" i="3"/>
  <c r="N61" i="3"/>
  <c r="J61" i="3"/>
  <c r="L61" i="3" s="1"/>
  <c r="C61" i="3"/>
  <c r="N60" i="3"/>
  <c r="J60" i="3"/>
  <c r="K60" i="3" s="1"/>
  <c r="G60" i="3" s="1"/>
  <c r="H60" i="3" s="1"/>
  <c r="C60" i="3"/>
  <c r="N59" i="3"/>
  <c r="J59" i="3"/>
  <c r="L59" i="3" s="1"/>
  <c r="C59" i="3"/>
  <c r="N85" i="3"/>
  <c r="J85" i="3"/>
  <c r="K85" i="3" s="1"/>
  <c r="G85" i="3" s="1"/>
  <c r="H85" i="3" s="1"/>
  <c r="C85" i="3"/>
  <c r="N36" i="3"/>
  <c r="J36" i="3"/>
  <c r="L36" i="3" s="1"/>
  <c r="C36" i="3"/>
  <c r="K70" i="3" l="1"/>
  <c r="G70" i="3" s="1"/>
  <c r="H70" i="3" s="1"/>
  <c r="L96" i="3"/>
  <c r="K113" i="3"/>
  <c r="G113" i="3" s="1"/>
  <c r="H113" i="3" s="1"/>
  <c r="L17" i="3"/>
  <c r="K57" i="3"/>
  <c r="G57" i="3" s="1"/>
  <c r="H57" i="3" s="1"/>
  <c r="K14" i="3"/>
  <c r="G14" i="3" s="1"/>
  <c r="H14" i="3" s="1"/>
  <c r="L109" i="3"/>
  <c r="L46" i="3"/>
  <c r="K8" i="3"/>
  <c r="G8" i="3" s="1"/>
  <c r="H8" i="3" s="1"/>
  <c r="L34" i="3"/>
  <c r="K98" i="3"/>
  <c r="G98" i="3" s="1"/>
  <c r="H98" i="3" s="1"/>
  <c r="L56" i="3"/>
  <c r="L119" i="3"/>
  <c r="K4" i="3"/>
  <c r="G4" i="3" s="1"/>
  <c r="H4" i="3" s="1"/>
  <c r="K91" i="3"/>
  <c r="G91" i="3" s="1"/>
  <c r="H91" i="3" s="1"/>
  <c r="K32" i="3"/>
  <c r="G32" i="3" s="1"/>
  <c r="H32" i="3" s="1"/>
  <c r="L116" i="3"/>
  <c r="K66" i="3"/>
  <c r="G66" i="3" s="1"/>
  <c r="H66" i="3" s="1"/>
  <c r="K95" i="3"/>
  <c r="G95" i="3" s="1"/>
  <c r="H95" i="3" s="1"/>
  <c r="L20" i="3"/>
  <c r="K6" i="3"/>
  <c r="G6" i="3" s="1"/>
  <c r="H6" i="3" s="1"/>
  <c r="L106" i="3"/>
  <c r="K40" i="3"/>
  <c r="G40" i="3" s="1"/>
  <c r="H40" i="3" s="1"/>
  <c r="L12" i="3"/>
  <c r="K7" i="3"/>
  <c r="G7" i="3" s="1"/>
  <c r="H7" i="3" s="1"/>
  <c r="K54" i="3"/>
  <c r="G54" i="3" s="1"/>
  <c r="H54" i="3" s="1"/>
  <c r="K104" i="3"/>
  <c r="G104" i="3" s="1"/>
  <c r="H104" i="3" s="1"/>
  <c r="K115" i="3"/>
  <c r="G115" i="3" s="1"/>
  <c r="H115" i="3" s="1"/>
  <c r="L102" i="3"/>
  <c r="L101" i="3"/>
  <c r="K58" i="3"/>
  <c r="G58" i="3" s="1"/>
  <c r="H58" i="3" s="1"/>
  <c r="L123" i="3"/>
  <c r="K35" i="3"/>
  <c r="G35" i="3" s="1"/>
  <c r="H35" i="3" s="1"/>
  <c r="L85" i="3"/>
  <c r="L43" i="3"/>
  <c r="K19" i="3"/>
  <c r="G19" i="3" s="1"/>
  <c r="H19" i="3" s="1"/>
  <c r="L122" i="3"/>
  <c r="K50" i="3"/>
  <c r="G50" i="3" s="1"/>
  <c r="H50" i="3" s="1"/>
  <c r="K74" i="3"/>
  <c r="G74" i="3" s="1"/>
  <c r="H74" i="3" s="1"/>
  <c r="L107" i="3"/>
  <c r="L3" i="3"/>
  <c r="K16" i="3"/>
  <c r="G16" i="3" s="1"/>
  <c r="H16" i="3" s="1"/>
  <c r="L72" i="3"/>
  <c r="L94" i="3"/>
  <c r="L80" i="3"/>
  <c r="K11" i="3"/>
  <c r="G11" i="3" s="1"/>
  <c r="H11" i="3" s="1"/>
  <c r="K87" i="3"/>
  <c r="G87" i="3" s="1"/>
  <c r="H87" i="3" s="1"/>
  <c r="K111" i="3"/>
  <c r="G111" i="3" s="1"/>
  <c r="H111" i="3" s="1"/>
  <c r="L52" i="3"/>
  <c r="L78" i="3"/>
  <c r="K27" i="3"/>
  <c r="G27" i="3" s="1"/>
  <c r="H27" i="3" s="1"/>
  <c r="L55" i="3"/>
  <c r="K31" i="3"/>
  <c r="G31" i="3" s="1"/>
  <c r="H31" i="3" s="1"/>
  <c r="K36" i="3"/>
  <c r="G36" i="3" s="1"/>
  <c r="H36" i="3" s="1"/>
  <c r="L9" i="3"/>
  <c r="K51" i="3"/>
  <c r="G51" i="3" s="1"/>
  <c r="H51" i="3" s="1"/>
  <c r="L99" i="3"/>
  <c r="K37" i="3"/>
  <c r="G37" i="3" s="1"/>
  <c r="H37" i="3" s="1"/>
  <c r="K38" i="3"/>
  <c r="G38" i="3" s="1"/>
  <c r="H38" i="3" s="1"/>
  <c r="K81" i="3"/>
  <c r="G81" i="3" s="1"/>
  <c r="H81" i="3" s="1"/>
  <c r="K61" i="3"/>
  <c r="G61" i="3" s="1"/>
  <c r="H61" i="3" s="1"/>
  <c r="L110" i="3"/>
  <c r="K22" i="3"/>
  <c r="G22" i="3" s="1"/>
  <c r="H22" i="3" s="1"/>
  <c r="K77" i="3"/>
  <c r="G77" i="3" s="1"/>
  <c r="H77" i="3" s="1"/>
  <c r="K53" i="3"/>
  <c r="G53" i="3" s="1"/>
  <c r="H53" i="3" s="1"/>
  <c r="K79" i="3"/>
  <c r="G79" i="3" s="1"/>
  <c r="H79" i="3" s="1"/>
  <c r="K33" i="3"/>
  <c r="G33" i="3" s="1"/>
  <c r="H33" i="3" s="1"/>
  <c r="K59" i="3"/>
  <c r="G59" i="3" s="1"/>
  <c r="H59" i="3" s="1"/>
  <c r="L60" i="3"/>
  <c r="K39" i="3"/>
  <c r="G39" i="3" s="1"/>
  <c r="H39" i="3" s="1"/>
  <c r="L62" i="3"/>
  <c r="K41" i="3"/>
  <c r="G41" i="3" s="1"/>
  <c r="H41" i="3" s="1"/>
  <c r="L13" i="3"/>
  <c r="K65" i="3"/>
  <c r="G65" i="3" s="1"/>
  <c r="H65" i="3" s="1"/>
  <c r="L42" i="3"/>
  <c r="K15" i="3"/>
  <c r="G15" i="3" s="1"/>
  <c r="H15" i="3" s="1"/>
  <c r="L68" i="3"/>
  <c r="K18" i="3"/>
  <c r="G18" i="3" s="1"/>
  <c r="H18" i="3" s="1"/>
  <c r="L5" i="3"/>
  <c r="K47" i="3"/>
  <c r="G47" i="3" s="1"/>
  <c r="H47" i="3" s="1"/>
  <c r="K71" i="3"/>
  <c r="G71" i="3" s="1"/>
  <c r="H71" i="3" s="1"/>
  <c r="L25" i="3"/>
  <c r="K92" i="3"/>
  <c r="G92" i="3" s="1"/>
  <c r="H92" i="3" s="1"/>
  <c r="L93" i="3"/>
  <c r="K112" i="3"/>
  <c r="G112" i="3" s="1"/>
  <c r="H112" i="3" s="1"/>
  <c r="K114" i="3"/>
  <c r="G114" i="3" s="1"/>
  <c r="H114" i="3" s="1"/>
  <c r="K28" i="3"/>
  <c r="G28" i="3" s="1"/>
  <c r="H28" i="3" s="1"/>
  <c r="K29" i="3"/>
  <c r="G29" i="3" s="1"/>
  <c r="H29" i="3" s="1"/>
  <c r="L30" i="3"/>
  <c r="K103" i="3"/>
  <c r="G103" i="3" s="1"/>
  <c r="H103" i="3" s="1"/>
  <c r="K84" i="3"/>
  <c r="G84" i="3" s="1"/>
  <c r="H84" i="3" s="1"/>
  <c r="L105" i="3"/>
  <c r="K89" i="3"/>
  <c r="G89" i="3" s="1"/>
  <c r="H89" i="3" s="1"/>
  <c r="L45" i="3"/>
  <c r="L48" i="3"/>
  <c r="K49" i="3"/>
  <c r="G49" i="3" s="1"/>
  <c r="H49" i="3" s="1"/>
  <c r="K10" i="3"/>
  <c r="G10" i="3" s="1"/>
  <c r="H10" i="3" s="1"/>
  <c r="K64" i="3"/>
  <c r="G64" i="3" s="1"/>
  <c r="H64" i="3" s="1"/>
  <c r="K117" i="3"/>
  <c r="G117" i="3" s="1"/>
  <c r="H117" i="3" s="1"/>
  <c r="K121" i="3"/>
  <c r="G121" i="3" s="1"/>
  <c r="H121" i="3" s="1"/>
  <c r="K69" i="3"/>
  <c r="G69" i="3" s="1"/>
  <c r="H69" i="3" s="1"/>
  <c r="K24" i="3"/>
  <c r="G24" i="3" s="1"/>
  <c r="H24" i="3" s="1"/>
  <c r="K73" i="3"/>
  <c r="G73" i="3" s="1"/>
  <c r="H73" i="3" s="1"/>
  <c r="K76" i="3"/>
  <c r="G76" i="3" s="1"/>
  <c r="H76" i="3" s="1"/>
  <c r="K97" i="3"/>
  <c r="G97" i="3" s="1"/>
  <c r="H97" i="3" s="1"/>
  <c r="K26" i="3"/>
  <c r="G26" i="3" s="1"/>
  <c r="H26" i="3" s="1"/>
  <c r="K100" i="3"/>
  <c r="G100" i="3" s="1"/>
  <c r="H100" i="3" s="1"/>
  <c r="K82" i="3"/>
  <c r="G82" i="3" s="1"/>
  <c r="H82" i="3" s="1"/>
  <c r="K83" i="3"/>
  <c r="G83" i="3" s="1"/>
  <c r="H83" i="3" s="1"/>
  <c r="K120" i="3"/>
  <c r="G120" i="3" s="1"/>
  <c r="H120" i="3" s="1"/>
  <c r="K2" i="3"/>
  <c r="G2" i="3" s="1"/>
  <c r="H2" i="3" s="1"/>
  <c r="K63" i="3"/>
  <c r="G63" i="3" s="1"/>
  <c r="H63" i="3" s="1"/>
  <c r="K108" i="3"/>
  <c r="G108" i="3" s="1"/>
  <c r="H108" i="3" s="1"/>
  <c r="K86" i="3"/>
  <c r="G86" i="3" s="1"/>
  <c r="H86" i="3" s="1"/>
  <c r="K88" i="3"/>
  <c r="G88" i="3" s="1"/>
  <c r="H88" i="3" s="1"/>
  <c r="K67" i="3"/>
  <c r="G67" i="3" s="1"/>
  <c r="H67" i="3" s="1"/>
  <c r="K44" i="3"/>
  <c r="G44" i="3" s="1"/>
  <c r="H44" i="3" s="1"/>
  <c r="K21" i="3"/>
  <c r="G21" i="3" s="1"/>
  <c r="H21" i="3" s="1"/>
  <c r="K23" i="3"/>
  <c r="G23" i="3" s="1"/>
  <c r="H23" i="3" s="1"/>
  <c r="K90" i="3"/>
  <c r="G90" i="3" s="1"/>
  <c r="H90" i="3" s="1"/>
  <c r="K75" i="3"/>
  <c r="G75" i="3" s="1"/>
  <c r="H75" i="3" s="1"/>
  <c r="K118" i="3"/>
  <c r="G118" i="3" s="1"/>
  <c r="H118" i="3" s="1"/>
  <c r="C124" i="1" l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  <c r="C3" i="2"/>
  <c r="H123" i="1" l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M89" i="1"/>
  <c r="M116" i="1"/>
  <c r="M43" i="1"/>
  <c r="M97" i="1"/>
  <c r="M110" i="1"/>
  <c r="M84" i="1"/>
  <c r="M51" i="1"/>
  <c r="M3" i="1"/>
  <c r="M74" i="1"/>
  <c r="M11" i="1"/>
  <c r="M83" i="1"/>
  <c r="M68" i="1"/>
  <c r="M10" i="1"/>
  <c r="M50" i="1"/>
  <c r="M119" i="1"/>
  <c r="M58" i="1"/>
  <c r="M63" i="1"/>
  <c r="M95" i="1"/>
  <c r="M28" i="1"/>
  <c r="M61" i="1"/>
  <c r="M44" i="1"/>
  <c r="M70" i="1"/>
  <c r="M15" i="1"/>
  <c r="M8" i="1"/>
  <c r="M7" i="1"/>
  <c r="M67" i="1"/>
  <c r="M79" i="1"/>
  <c r="M49" i="1"/>
  <c r="M52" i="1"/>
  <c r="M54" i="1"/>
  <c r="M24" i="1"/>
  <c r="M88" i="1"/>
  <c r="M66" i="1"/>
  <c r="M42" i="1"/>
  <c r="M2" i="1"/>
  <c r="M4" i="1"/>
  <c r="M37" i="1"/>
  <c r="M111" i="1"/>
  <c r="M34" i="1"/>
  <c r="M53" i="1"/>
  <c r="M121" i="1"/>
  <c r="M9" i="1"/>
  <c r="M77" i="1"/>
  <c r="M69" i="1"/>
  <c r="M17" i="1"/>
  <c r="M72" i="1"/>
  <c r="M75" i="1"/>
  <c r="M82" i="1"/>
  <c r="M65" i="1"/>
  <c r="M57" i="1"/>
  <c r="M81" i="1"/>
  <c r="M30" i="1"/>
  <c r="M80" i="1"/>
  <c r="M86" i="1"/>
  <c r="M73" i="1"/>
  <c r="M123" i="1"/>
  <c r="M56" i="1"/>
  <c r="M71" i="1"/>
  <c r="M102" i="1"/>
  <c r="M33" i="1"/>
  <c r="M41" i="1"/>
  <c r="M106" i="1"/>
  <c r="M96" i="1"/>
  <c r="M14" i="1"/>
  <c r="M108" i="1"/>
  <c r="M22" i="1"/>
  <c r="M113" i="1"/>
  <c r="M60" i="1"/>
  <c r="M20" i="1"/>
  <c r="M92" i="1"/>
  <c r="M76" i="1"/>
  <c r="M85" i="1"/>
  <c r="M62" i="1"/>
  <c r="M48" i="1"/>
  <c r="M21" i="1"/>
  <c r="M59" i="1"/>
  <c r="M64" i="1"/>
  <c r="M98" i="1"/>
  <c r="M5" i="1"/>
  <c r="M93" i="1"/>
  <c r="M109" i="1"/>
  <c r="M39" i="1"/>
  <c r="M25" i="1"/>
  <c r="M87" i="1"/>
  <c r="M31" i="1"/>
  <c r="M118" i="1"/>
  <c r="M101" i="1"/>
  <c r="M78" i="1"/>
  <c r="M122" i="1"/>
  <c r="M55" i="1"/>
  <c r="M115" i="1"/>
  <c r="M120" i="1"/>
  <c r="M13" i="1"/>
  <c r="M12" i="1"/>
  <c r="M90" i="1"/>
  <c r="M23" i="1"/>
  <c r="M45" i="1"/>
  <c r="M40" i="1"/>
  <c r="M6" i="1"/>
  <c r="M112" i="1"/>
  <c r="M105" i="1"/>
  <c r="M117" i="1"/>
  <c r="M29" i="1"/>
  <c r="M26" i="1"/>
  <c r="M104" i="1"/>
  <c r="M99" i="1"/>
  <c r="M18" i="1"/>
  <c r="M27" i="1"/>
  <c r="M36" i="1"/>
  <c r="M35" i="1"/>
  <c r="M16" i="1"/>
  <c r="M38" i="1"/>
  <c r="M32" i="1"/>
  <c r="M46" i="1"/>
  <c r="M100" i="1"/>
  <c r="M19" i="1"/>
  <c r="M47" i="1"/>
  <c r="M114" i="1"/>
  <c r="M91" i="1"/>
  <c r="M107" i="1"/>
  <c r="M103" i="1"/>
  <c r="M94" i="1"/>
  <c r="V126" i="1"/>
  <c r="J21" i="1" l="1"/>
  <c r="E21" i="1" s="1"/>
  <c r="I21" i="1"/>
  <c r="G21" i="1" s="1"/>
  <c r="J52" i="1"/>
  <c r="E52" i="1" s="1"/>
  <c r="I52" i="1"/>
  <c r="G52" i="1" s="1"/>
  <c r="J108" i="1"/>
  <c r="E108" i="1" s="1"/>
  <c r="I108" i="1"/>
  <c r="G108" i="1" s="1"/>
  <c r="J30" i="1"/>
  <c r="E30" i="1" s="1"/>
  <c r="I30" i="1"/>
  <c r="G30" i="1" s="1"/>
  <c r="J45" i="1"/>
  <c r="E45" i="1" s="1"/>
  <c r="I45" i="1"/>
  <c r="G45" i="1" s="1"/>
  <c r="J77" i="1"/>
  <c r="E77" i="1" s="1"/>
  <c r="I77" i="1"/>
  <c r="G77" i="1" s="1"/>
  <c r="J117" i="1"/>
  <c r="E117" i="1" s="1"/>
  <c r="I117" i="1"/>
  <c r="G117" i="1" s="1"/>
  <c r="J7" i="1"/>
  <c r="E7" i="1" s="1"/>
  <c r="I7" i="1"/>
  <c r="G7" i="1" s="1"/>
  <c r="J15" i="1"/>
  <c r="E15" i="1" s="1"/>
  <c r="I15" i="1"/>
  <c r="G15" i="1" s="1"/>
  <c r="J23" i="1"/>
  <c r="E23" i="1" s="1"/>
  <c r="I23" i="1"/>
  <c r="G23" i="1" s="1"/>
  <c r="J31" i="1"/>
  <c r="E31" i="1" s="1"/>
  <c r="I31" i="1"/>
  <c r="G31" i="1" s="1"/>
  <c r="J39" i="1"/>
  <c r="I39" i="1"/>
  <c r="G39" i="1" s="1"/>
  <c r="J46" i="1"/>
  <c r="E46" i="1" s="1"/>
  <c r="I46" i="1"/>
  <c r="G46" i="1" s="1"/>
  <c r="J54" i="1"/>
  <c r="E54" i="1" s="1"/>
  <c r="I54" i="1"/>
  <c r="G54" i="1" s="1"/>
  <c r="J62" i="1"/>
  <c r="E62" i="1" s="1"/>
  <c r="I62" i="1"/>
  <c r="G62" i="1" s="1"/>
  <c r="J70" i="1"/>
  <c r="E70" i="1" s="1"/>
  <c r="I70" i="1"/>
  <c r="G70" i="1" s="1"/>
  <c r="J78" i="1"/>
  <c r="E78" i="1" s="1"/>
  <c r="I78" i="1"/>
  <c r="G78" i="1" s="1"/>
  <c r="J86" i="1"/>
  <c r="E86" i="1" s="1"/>
  <c r="I86" i="1"/>
  <c r="G86" i="1" s="1"/>
  <c r="J94" i="1"/>
  <c r="E94" i="1" s="1"/>
  <c r="I94" i="1"/>
  <c r="G94" i="1" s="1"/>
  <c r="J102" i="1"/>
  <c r="E102" i="1" s="1"/>
  <c r="I102" i="1"/>
  <c r="G102" i="1" s="1"/>
  <c r="J110" i="1"/>
  <c r="E110" i="1" s="1"/>
  <c r="I110" i="1"/>
  <c r="G110" i="1" s="1"/>
  <c r="J118" i="1"/>
  <c r="E118" i="1" s="1"/>
  <c r="I118" i="1"/>
  <c r="G118" i="1" s="1"/>
  <c r="J13" i="1"/>
  <c r="E13" i="1" s="1"/>
  <c r="I13" i="1"/>
  <c r="G13" i="1" s="1"/>
  <c r="J44" i="1"/>
  <c r="E44" i="1" s="1"/>
  <c r="I44" i="1"/>
  <c r="G44" i="1" s="1"/>
  <c r="J76" i="1"/>
  <c r="E76" i="1" s="1"/>
  <c r="I76" i="1"/>
  <c r="G76" i="1" s="1"/>
  <c r="J100" i="1"/>
  <c r="E100" i="1" s="1"/>
  <c r="I100" i="1"/>
  <c r="G100" i="1" s="1"/>
  <c r="J6" i="1"/>
  <c r="E6" i="1" s="1"/>
  <c r="I6" i="1"/>
  <c r="G6" i="1" s="1"/>
  <c r="J38" i="1"/>
  <c r="E38" i="1" s="1"/>
  <c r="I38" i="1"/>
  <c r="G38" i="1" s="1"/>
  <c r="J61" i="1"/>
  <c r="E61" i="1" s="1"/>
  <c r="I61" i="1"/>
  <c r="G61" i="1" s="1"/>
  <c r="J109" i="1"/>
  <c r="E109" i="1" s="1"/>
  <c r="I109" i="1"/>
  <c r="G109" i="1" s="1"/>
  <c r="J8" i="1"/>
  <c r="E8" i="1" s="1"/>
  <c r="I8" i="1"/>
  <c r="G8" i="1" s="1"/>
  <c r="J16" i="1"/>
  <c r="E16" i="1" s="1"/>
  <c r="I16" i="1"/>
  <c r="G16" i="1" s="1"/>
  <c r="J24" i="1"/>
  <c r="E24" i="1" s="1"/>
  <c r="I24" i="1"/>
  <c r="G24" i="1" s="1"/>
  <c r="J32" i="1"/>
  <c r="E32" i="1" s="1"/>
  <c r="I32" i="1"/>
  <c r="G32" i="1" s="1"/>
  <c r="J40" i="1"/>
  <c r="E40" i="1" s="1"/>
  <c r="I40" i="1"/>
  <c r="G40" i="1" s="1"/>
  <c r="J47" i="1"/>
  <c r="E47" i="1" s="1"/>
  <c r="I47" i="1"/>
  <c r="G47" i="1" s="1"/>
  <c r="J55" i="1"/>
  <c r="E55" i="1" s="1"/>
  <c r="I55" i="1"/>
  <c r="G55" i="1" s="1"/>
  <c r="J63" i="1"/>
  <c r="E63" i="1" s="1"/>
  <c r="I63" i="1"/>
  <c r="G63" i="1" s="1"/>
  <c r="J71" i="1"/>
  <c r="E71" i="1" s="1"/>
  <c r="I71" i="1"/>
  <c r="G71" i="1" s="1"/>
  <c r="J79" i="1"/>
  <c r="E79" i="1" s="1"/>
  <c r="I79" i="1"/>
  <c r="G79" i="1" s="1"/>
  <c r="J87" i="1"/>
  <c r="E87" i="1" s="1"/>
  <c r="I87" i="1"/>
  <c r="G87" i="1" s="1"/>
  <c r="J95" i="1"/>
  <c r="E95" i="1" s="1"/>
  <c r="I95" i="1"/>
  <c r="G95" i="1" s="1"/>
  <c r="J103" i="1"/>
  <c r="E103" i="1" s="1"/>
  <c r="I103" i="1"/>
  <c r="G103" i="1" s="1"/>
  <c r="J111" i="1"/>
  <c r="E111" i="1" s="1"/>
  <c r="I111" i="1"/>
  <c r="G111" i="1" s="1"/>
  <c r="J119" i="1"/>
  <c r="E119" i="1" s="1"/>
  <c r="I119" i="1"/>
  <c r="G119" i="1" s="1"/>
  <c r="J84" i="1"/>
  <c r="E84" i="1" s="1"/>
  <c r="I84" i="1"/>
  <c r="G84" i="1" s="1"/>
  <c r="J69" i="1"/>
  <c r="E69" i="1" s="1"/>
  <c r="I69" i="1"/>
  <c r="G69" i="1" s="1"/>
  <c r="J9" i="1"/>
  <c r="E9" i="1" s="1"/>
  <c r="I9" i="1"/>
  <c r="G9" i="1" s="1"/>
  <c r="J17" i="1"/>
  <c r="I17" i="1"/>
  <c r="G17" i="1" s="1"/>
  <c r="J25" i="1"/>
  <c r="E25" i="1" s="1"/>
  <c r="I25" i="1"/>
  <c r="G25" i="1" s="1"/>
  <c r="J33" i="1"/>
  <c r="E33" i="1" s="1"/>
  <c r="I33" i="1"/>
  <c r="G33" i="1" s="1"/>
  <c r="J41" i="1"/>
  <c r="E41" i="1" s="1"/>
  <c r="I41" i="1"/>
  <c r="G41" i="1" s="1"/>
  <c r="J48" i="1"/>
  <c r="E48" i="1" s="1"/>
  <c r="I48" i="1"/>
  <c r="G48" i="1" s="1"/>
  <c r="J56" i="1"/>
  <c r="E56" i="1" s="1"/>
  <c r="I56" i="1"/>
  <c r="G56" i="1" s="1"/>
  <c r="J64" i="1"/>
  <c r="I64" i="1"/>
  <c r="G64" i="1" s="1"/>
  <c r="J72" i="1"/>
  <c r="E72" i="1" s="1"/>
  <c r="I72" i="1"/>
  <c r="G72" i="1" s="1"/>
  <c r="J80" i="1"/>
  <c r="E80" i="1" s="1"/>
  <c r="I80" i="1"/>
  <c r="G80" i="1" s="1"/>
  <c r="J88" i="1"/>
  <c r="E88" i="1" s="1"/>
  <c r="I88" i="1"/>
  <c r="G88" i="1" s="1"/>
  <c r="J96" i="1"/>
  <c r="E96" i="1" s="1"/>
  <c r="I96" i="1"/>
  <c r="G96" i="1" s="1"/>
  <c r="J104" i="1"/>
  <c r="E104" i="1" s="1"/>
  <c r="I104" i="1"/>
  <c r="G104" i="1" s="1"/>
  <c r="J112" i="1"/>
  <c r="E112" i="1" s="1"/>
  <c r="I112" i="1"/>
  <c r="G112" i="1" s="1"/>
  <c r="J120" i="1"/>
  <c r="E120" i="1" s="1"/>
  <c r="I120" i="1"/>
  <c r="G120" i="1" s="1"/>
  <c r="J5" i="1"/>
  <c r="E5" i="1" s="1"/>
  <c r="I5" i="1"/>
  <c r="G5" i="1" s="1"/>
  <c r="J37" i="1"/>
  <c r="E37" i="1" s="1"/>
  <c r="I37" i="1"/>
  <c r="G37" i="1" s="1"/>
  <c r="J68" i="1"/>
  <c r="E68" i="1" s="1"/>
  <c r="I68" i="1"/>
  <c r="G68" i="1" s="1"/>
  <c r="J92" i="1"/>
  <c r="E92" i="1" s="1"/>
  <c r="I92" i="1"/>
  <c r="G92" i="1" s="1"/>
  <c r="J101" i="1"/>
  <c r="E101" i="1" s="1"/>
  <c r="I101" i="1"/>
  <c r="G101" i="1" s="1"/>
  <c r="J2" i="1"/>
  <c r="E2" i="1" s="1"/>
  <c r="I2" i="1"/>
  <c r="G2" i="1" s="1"/>
  <c r="J10" i="1"/>
  <c r="E10" i="1" s="1"/>
  <c r="I10" i="1"/>
  <c r="G10" i="1" s="1"/>
  <c r="J18" i="1"/>
  <c r="E18" i="1" s="1"/>
  <c r="I18" i="1"/>
  <c r="G18" i="1" s="1"/>
  <c r="J26" i="1"/>
  <c r="E26" i="1" s="1"/>
  <c r="I26" i="1"/>
  <c r="G26" i="1" s="1"/>
  <c r="J34" i="1"/>
  <c r="E34" i="1" s="1"/>
  <c r="I34" i="1"/>
  <c r="G34" i="1" s="1"/>
  <c r="J49" i="1"/>
  <c r="E49" i="1" s="1"/>
  <c r="I49" i="1"/>
  <c r="G49" i="1" s="1"/>
  <c r="J57" i="1"/>
  <c r="E57" i="1" s="1"/>
  <c r="I57" i="1"/>
  <c r="G57" i="1" s="1"/>
  <c r="J65" i="1"/>
  <c r="E65" i="1" s="1"/>
  <c r="I65" i="1"/>
  <c r="G65" i="1" s="1"/>
  <c r="J73" i="1"/>
  <c r="E73" i="1" s="1"/>
  <c r="I73" i="1"/>
  <c r="G73" i="1" s="1"/>
  <c r="J81" i="1"/>
  <c r="E81" i="1" s="1"/>
  <c r="I81" i="1"/>
  <c r="G81" i="1" s="1"/>
  <c r="J89" i="1"/>
  <c r="E89" i="1" s="1"/>
  <c r="I89" i="1"/>
  <c r="G89" i="1" s="1"/>
  <c r="J97" i="1"/>
  <c r="E97" i="1" s="1"/>
  <c r="I97" i="1"/>
  <c r="G97" i="1" s="1"/>
  <c r="J105" i="1"/>
  <c r="E105" i="1" s="1"/>
  <c r="I105" i="1"/>
  <c r="G105" i="1" s="1"/>
  <c r="J113" i="1"/>
  <c r="E113" i="1" s="1"/>
  <c r="I113" i="1"/>
  <c r="G113" i="1" s="1"/>
  <c r="J121" i="1"/>
  <c r="E121" i="1" s="1"/>
  <c r="I121" i="1"/>
  <c r="G121" i="1" s="1"/>
  <c r="J29" i="1"/>
  <c r="E29" i="1" s="1"/>
  <c r="I29" i="1"/>
  <c r="G29" i="1" s="1"/>
  <c r="J60" i="1"/>
  <c r="E60" i="1" s="1"/>
  <c r="I60" i="1"/>
  <c r="G60" i="1" s="1"/>
  <c r="J116" i="1"/>
  <c r="E116" i="1" s="1"/>
  <c r="I116" i="1"/>
  <c r="G116" i="1" s="1"/>
  <c r="J14" i="1"/>
  <c r="E14" i="1" s="1"/>
  <c r="I14" i="1"/>
  <c r="G14" i="1" s="1"/>
  <c r="J85" i="1"/>
  <c r="E85" i="1" s="1"/>
  <c r="I85" i="1"/>
  <c r="G85" i="1" s="1"/>
  <c r="J3" i="1"/>
  <c r="E3" i="1" s="1"/>
  <c r="I3" i="1"/>
  <c r="G3" i="1" s="1"/>
  <c r="J11" i="1"/>
  <c r="E11" i="1" s="1"/>
  <c r="I11" i="1"/>
  <c r="G11" i="1" s="1"/>
  <c r="J19" i="1"/>
  <c r="E19" i="1" s="1"/>
  <c r="I19" i="1"/>
  <c r="G19" i="1" s="1"/>
  <c r="J27" i="1"/>
  <c r="E27" i="1" s="1"/>
  <c r="I27" i="1"/>
  <c r="G27" i="1" s="1"/>
  <c r="J35" i="1"/>
  <c r="E35" i="1" s="1"/>
  <c r="I35" i="1"/>
  <c r="G35" i="1" s="1"/>
  <c r="J42" i="1"/>
  <c r="E42" i="1" s="1"/>
  <c r="I42" i="1"/>
  <c r="G42" i="1" s="1"/>
  <c r="J50" i="1"/>
  <c r="E50" i="1" s="1"/>
  <c r="I50" i="1"/>
  <c r="G50" i="1" s="1"/>
  <c r="J58" i="1"/>
  <c r="E58" i="1" s="1"/>
  <c r="I58" i="1"/>
  <c r="G58" i="1" s="1"/>
  <c r="J66" i="1"/>
  <c r="E66" i="1" s="1"/>
  <c r="I66" i="1"/>
  <c r="G66" i="1" s="1"/>
  <c r="J74" i="1"/>
  <c r="E74" i="1" s="1"/>
  <c r="I74" i="1"/>
  <c r="G74" i="1" s="1"/>
  <c r="J82" i="1"/>
  <c r="E82" i="1" s="1"/>
  <c r="I82" i="1"/>
  <c r="G82" i="1" s="1"/>
  <c r="J90" i="1"/>
  <c r="E90" i="1" s="1"/>
  <c r="I90" i="1"/>
  <c r="G90" i="1" s="1"/>
  <c r="J98" i="1"/>
  <c r="E98" i="1" s="1"/>
  <c r="I98" i="1"/>
  <c r="G98" i="1" s="1"/>
  <c r="J106" i="1"/>
  <c r="E106" i="1" s="1"/>
  <c r="I106" i="1"/>
  <c r="G106" i="1" s="1"/>
  <c r="J114" i="1"/>
  <c r="E114" i="1" s="1"/>
  <c r="I114" i="1"/>
  <c r="G114" i="1" s="1"/>
  <c r="J122" i="1"/>
  <c r="E122" i="1" s="1"/>
  <c r="I122" i="1"/>
  <c r="G122" i="1" s="1"/>
  <c r="J22" i="1"/>
  <c r="E22" i="1" s="1"/>
  <c r="I22" i="1"/>
  <c r="G22" i="1" s="1"/>
  <c r="J53" i="1"/>
  <c r="E53" i="1" s="1"/>
  <c r="I53" i="1"/>
  <c r="G53" i="1" s="1"/>
  <c r="J93" i="1"/>
  <c r="E93" i="1" s="1"/>
  <c r="I93" i="1"/>
  <c r="G93" i="1" s="1"/>
  <c r="J4" i="1"/>
  <c r="E4" i="1" s="1"/>
  <c r="I4" i="1"/>
  <c r="G4" i="1" s="1"/>
  <c r="J12" i="1"/>
  <c r="E12" i="1" s="1"/>
  <c r="I12" i="1"/>
  <c r="G12" i="1" s="1"/>
  <c r="J20" i="1"/>
  <c r="E20" i="1" s="1"/>
  <c r="I20" i="1"/>
  <c r="G20" i="1" s="1"/>
  <c r="J28" i="1"/>
  <c r="E28" i="1" s="1"/>
  <c r="I28" i="1"/>
  <c r="G28" i="1" s="1"/>
  <c r="J36" i="1"/>
  <c r="E36" i="1" s="1"/>
  <c r="I36" i="1"/>
  <c r="G36" i="1" s="1"/>
  <c r="J43" i="1"/>
  <c r="E43" i="1" s="1"/>
  <c r="I43" i="1"/>
  <c r="G43" i="1" s="1"/>
  <c r="J51" i="1"/>
  <c r="E51" i="1" s="1"/>
  <c r="I51" i="1"/>
  <c r="G51" i="1" s="1"/>
  <c r="J59" i="1"/>
  <c r="E59" i="1" s="1"/>
  <c r="I59" i="1"/>
  <c r="G59" i="1" s="1"/>
  <c r="J67" i="1"/>
  <c r="E67" i="1" s="1"/>
  <c r="I67" i="1"/>
  <c r="G67" i="1" s="1"/>
  <c r="J75" i="1"/>
  <c r="E75" i="1" s="1"/>
  <c r="I75" i="1"/>
  <c r="G75" i="1" s="1"/>
  <c r="J83" i="1"/>
  <c r="E83" i="1" s="1"/>
  <c r="I83" i="1"/>
  <c r="G83" i="1" s="1"/>
  <c r="J91" i="1"/>
  <c r="E91" i="1" s="1"/>
  <c r="I91" i="1"/>
  <c r="G91" i="1" s="1"/>
  <c r="J99" i="1"/>
  <c r="E99" i="1" s="1"/>
  <c r="I99" i="1"/>
  <c r="G99" i="1" s="1"/>
  <c r="J107" i="1"/>
  <c r="E107" i="1" s="1"/>
  <c r="I107" i="1"/>
  <c r="G107" i="1" s="1"/>
  <c r="J115" i="1"/>
  <c r="E115" i="1" s="1"/>
  <c r="I115" i="1"/>
  <c r="G115" i="1" s="1"/>
  <c r="J123" i="1"/>
  <c r="E123" i="1" s="1"/>
  <c r="I123" i="1"/>
  <c r="G123" i="1" s="1"/>
  <c r="E39" i="1"/>
  <c r="E64" i="1"/>
  <c r="E17" i="1"/>
</calcChain>
</file>

<file path=xl/sharedStrings.xml><?xml version="1.0" encoding="utf-8"?>
<sst xmlns="http://schemas.openxmlformats.org/spreadsheetml/2006/main" count="2041" uniqueCount="171">
  <si>
    <t>Almacén</t>
  </si>
  <si>
    <t>Producto</t>
  </si>
  <si>
    <t>Descripción</t>
  </si>
  <si>
    <t>Costo Estándar</t>
  </si>
  <si>
    <t>Costo Promedio</t>
  </si>
  <si>
    <t>Último Costo</t>
  </si>
  <si>
    <t>Precio</t>
  </si>
  <si>
    <t>Existencia</t>
  </si>
  <si>
    <t>Por Surtir</t>
  </si>
  <si>
    <t>Orden Por Surtir</t>
  </si>
  <si>
    <t>Disponible</t>
  </si>
  <si>
    <t>Entrada</t>
  </si>
  <si>
    <t>Salida</t>
  </si>
  <si>
    <t>UMB</t>
  </si>
  <si>
    <t>Valor Stock</t>
  </si>
  <si>
    <t>Stock Máx</t>
  </si>
  <si>
    <t>Stock Mín</t>
  </si>
  <si>
    <t>Stock de Reorden</t>
  </si>
  <si>
    <t>Inactivo</t>
  </si>
  <si>
    <t>Ubicación</t>
  </si>
  <si>
    <t>Última Compra</t>
  </si>
  <si>
    <t>Última Venta</t>
  </si>
  <si>
    <t>Codigo UPC</t>
  </si>
  <si>
    <t>Días sin compra</t>
  </si>
  <si>
    <t>Días sin venta</t>
  </si>
  <si>
    <t>LLANTAS S.</t>
  </si>
  <si>
    <t>**  Llanta medida 205/55 R16 91V modelo ContiPremiumContact 2 marca Continental</t>
  </si>
  <si>
    <t/>
  </si>
  <si>
    <t>PIEZA</t>
  </si>
  <si>
    <t>**  Llanta medida 195/65 R15 91H modelo PremiumContact 2 marca Continental</t>
  </si>
  <si>
    <t>**  Llanta medida 185/65R15 88H marca CONTINENTAL modelo TrueContact Tour</t>
  </si>
  <si>
    <t>**  Llanta medida 185/60R15 84H modelo ContiEcoContact 5 AO marca Continental</t>
  </si>
  <si>
    <t xml:space="preserve">**  Llanta medida 225/65R17 102H modelo ProContact TX marca Continental </t>
  </si>
  <si>
    <t>**  Llanta medida 195/65R15 91H modelo ProContact TX marca Continental</t>
  </si>
  <si>
    <t>**  Llanta medida 195R15C 106/104R marca EUZKADI modelo CAMPERA LT 2 8PR</t>
  </si>
  <si>
    <t>**  Llanta medida 185/60R15 84H modelo ALTIMAX ONE marca GENERAL TIRE</t>
  </si>
  <si>
    <t>**  Llanta medida 205/55 R16 91H  modelo Procontact TX marca Continental</t>
  </si>
  <si>
    <t>**  Llanta medida 175/70 R14 84T modelo ContiPowerContact marca Continental</t>
  </si>
  <si>
    <t>PA // GUINDA //4,5,6</t>
  </si>
  <si>
    <t>**  Llanta medida 235/55R18 100V FR modelo ContiSportContact 5 SUV marca CONTINENTAL</t>
  </si>
  <si>
    <t>PB/MORADO/2</t>
  </si>
  <si>
    <t>**  Llanta medida 195R15C 106/104R modelo EUROVAN 2 8PR marca GENERAL TIRE</t>
  </si>
  <si>
    <t>**   Llanta medida 175/70R14 84T modelo BRAVURIS 5HM marca BARUM</t>
  </si>
  <si>
    <t>**  Llanta medida 195R15C 106/104R modelo VanContact AP 8PR marca Continental</t>
  </si>
  <si>
    <t>**  Llanta medida 255/45R19 100V FR modelo ContiSportContact 5 SUV marca Continental</t>
  </si>
  <si>
    <t>**  Llanta medida 225/55R18 98H modelo ProContact TX marca Continental</t>
  </si>
  <si>
    <t>**  Llanta medida 235/60R18 103H modelo CrossContact LX Sport AO D9 marca continental</t>
  </si>
  <si>
    <t>**  Llanta medida 205/55R16 91V modelo Premium Contact 6 marca Continental</t>
  </si>
  <si>
    <t>**  Llanta medida 225/45 R17 91W FR (Rango de Velocidad 270 km/h) marca Continental  modelo ContiSportContact 5  MO (Distintivo Mercedes Benz).</t>
  </si>
  <si>
    <t>**  Llanta medida 195/55R16 86H  modelo ContiproContact marca Continental</t>
  </si>
  <si>
    <t>**  Llanta medida 235/55R18 104V modelo EcoContact 6 marca Continental</t>
  </si>
  <si>
    <t>**  Llanta medida 235/45 R18 94H FR modelo Contiprocontact marca Continental</t>
  </si>
  <si>
    <t>**  Llanta medida 235/55R19 101 H XL FR modelo CrossContact LX Sport AO marca Continental.</t>
  </si>
  <si>
    <t>**  Llanta SSR (RUN FLAT)  medida 225/45R17 91W FR marca Continental modelo ContiSportContact 5 SSR MOE.</t>
  </si>
  <si>
    <t>**  Llanta medida 195/55 R16 87V modelo Eurodrive 3 marca Euzkadi</t>
  </si>
  <si>
    <t>**   Llanta medida 175/70 R14 84T modelo ALTIMAX ONE marca GENERAL TIRE</t>
  </si>
  <si>
    <t>PA // GUINDA //1,2</t>
  </si>
  <si>
    <t>**  Llanta medida 185/65R15 88H PowerContact 2 marca Continental</t>
  </si>
  <si>
    <t>**  Llanta medida 185/60R15 84H marca BARUM modelo BRAVURIS 5HM (Made in Portugal).</t>
  </si>
  <si>
    <t>**  Llanta medida 215/45R16 90V XL FR modelo ContiPremiumContact 2 AO marca Continental</t>
  </si>
  <si>
    <t>++ Llanta medida 215/50ZR17 95W XL FR modelo G-MAX RS marca GENERAL TIRE.</t>
  </si>
  <si>
    <t>++ Llanta medida 215/55R18 95H modelo ContiPremiumContact 2 marca Continental.</t>
  </si>
  <si>
    <t>++ Llanta medida 205/65R16C 107/105T (103T) modelo VanContact AP 8PR marca Continental</t>
  </si>
  <si>
    <t>**  Llanta medida 165/70r14 85T XL modelo ContiEcoContact 5 marca Continental</t>
  </si>
  <si>
    <t>**  Llanta medida 235/55R20 102W FR modelo CrossContact UHP marca Continental</t>
  </si>
  <si>
    <t>** Llanta medida 285/65 R16C 131R marca CONTINENTAL modelo ContiVanContact 100</t>
  </si>
  <si>
    <t>++ Llanta medida 205/60R15 91H modelo ALTIMAX ONE S marca GENERAL TIRE</t>
  </si>
  <si>
    <t>++ Llanta medida 235/65 R16C 121/119R modelo VanContact A/S marca CONTINENTAL</t>
  </si>
  <si>
    <t>++ Llanta medida 225/65 R17 102T modelo  TrueContact Tour marca Continental (Made In USA)</t>
  </si>
  <si>
    <t>**  Llanta medida 185/60R14 82H modelo TrueContact Tour marca Continental</t>
  </si>
  <si>
    <t>**  Llanta medida 215/45R18 93W XL modelo Eurodrive 3 marca Euzkadi (By Continental). Made in Portugal.</t>
  </si>
  <si>
    <t>**  Llanta medida 195/65R15 91H marca BARUM modelo BRAVURIS 5 ( By Continental)</t>
  </si>
  <si>
    <t>**  Llanta medida 195/65R15 91H modelo PremiumContact 6 marca Continental</t>
  </si>
  <si>
    <t>++ Llanta medida 215/55R17 94V modelo PROCONTACT TX marca CONTINENTAL</t>
  </si>
  <si>
    <t>PB//MORADO//1</t>
  </si>
  <si>
    <t>++ Llanta SSR (RUN FLAT)  medida 225/50R17 94V modelo ContiProContact marca Continental.</t>
  </si>
  <si>
    <t>++ Llanta medida 225/40R18 92Y XL FR modelo ContiSportContact 5 MO (Distintivo Mercedes Benz) marca Continental.</t>
  </si>
  <si>
    <t>**  Llanta medida 225/45 R17  91Y (Rango de Velocidad 300 km/h) marca Continental  modelo ContiSportContact 5  MO (Distintivo Mercedes Benz).</t>
  </si>
  <si>
    <t>** Llanta medida 225/45R17 94W marca GENERA TIRE modelo ALTIMAX ONE S</t>
  </si>
  <si>
    <t>++ Llanta medida 185/55R16 83V FR modelo PowerContact 2 marca Continental</t>
  </si>
  <si>
    <t xml:space="preserve">++ Llanta medida 195/65 R15 91H modelo  EURODRIVE3  marca EUZKADI </t>
  </si>
  <si>
    <t>++ Llanta medida 205/75R16C 110/108R modelo  Vanis 2 8PR marca Barum.(By Continental)</t>
  </si>
  <si>
    <t>**  Llanta medida 225/75R16C 118/116R modelo Campera LT 2 10PR marca Euzkadi</t>
  </si>
  <si>
    <t xml:space="preserve">**  Llanta medida 235/55R19 101W FR modelo ContiSportContact 5 SUV AO marca Continental </t>
  </si>
  <si>
    <t>** Llanta medida 185/55R15 82V modelo GMAX RS marca General Tire</t>
  </si>
  <si>
    <t>**  Llanta medida 205/70R16 97H modelo ContiPremiumContact 2 marca Continental</t>
  </si>
  <si>
    <t>++ Llanta medida 215/55R17 94V modelo ALTIMAX ONE S marca GENERAL TIRE (By Continental).</t>
  </si>
  <si>
    <t>** Llanta medida 185/55R15 82H modelo ContiEcoContact 5 marca Continental</t>
  </si>
  <si>
    <t>** Llanta medida 205/50R17 89V FR PC2 E modelo ContiPremiumContact 2E marca Continental</t>
  </si>
  <si>
    <t>++ Llanta SSR (RUN FLAT)  medida 225/40R18 92W XL FR modelo ContiSportContact 5 SSR MOE marca Continental.</t>
  </si>
  <si>
    <t>**  Llanta medida 165/65R14 79T ContiEcoContact 5 marca Continental</t>
  </si>
  <si>
    <t>**  Llanta medida 215/60R17 96H FR modelo ContiCrossContact LX 2 marca Continental</t>
  </si>
  <si>
    <t xml:space="preserve">**  Llanta medida 215/60 R17 96H marca EUZKADI modelo EURODRIVE 3      </t>
  </si>
  <si>
    <t>**  Llanta medida 195/55R16 87H FR modelo PowerContact 2 marca Continental.</t>
  </si>
  <si>
    <t xml:space="preserve">++ Llanta medida 225/50R17 94W FR marca EUZKADI modelo EURODRIVE 3 </t>
  </si>
  <si>
    <t>++ Llanta medida 215/50R17 91H modelo ProContact TX marca Continental</t>
  </si>
  <si>
    <t>**  Llanta medida 235/40ZR18 (95Y) XL FR modelo SportContact 7 marca Continental</t>
  </si>
  <si>
    <t>Llanta medida 195/60R14 86H modelo ContiPremiumContact 2 marca Continental</t>
  </si>
  <si>
    <t>** Llanta medida 175/65R15 84H modelo ALTIMAX ONE marca GENERAL TIRE (By Continental)</t>
  </si>
  <si>
    <t>++ Llanta de CARGA medida LT 235/80R17 120-117R modelo AMERITRAC TR marca GENERAL TIRE (By Continental).</t>
  </si>
  <si>
    <t>++ Llanta medida 245/60R18 105H marca CONTINENTAL modelo CrossContact LX25</t>
  </si>
  <si>
    <t>**  Llanta medida 235/35ZR19 91Y XL FR modelo SportContact 7 marca Continental</t>
  </si>
  <si>
    <t>++ Llanta medida 235/35ZR19 91Y XL FR modelo ContiSportContact 5P RO2 marca Continental</t>
  </si>
  <si>
    <t>++ Llanta medida 235/45R20 100V XL Conti Sport Contact 5 SUV CS marca Continental</t>
  </si>
  <si>
    <t>** Llanta medida 175/65R15 84H modelo ContiProContact marca Continental.</t>
  </si>
  <si>
    <t>++ Llanta medida 225/40R18 92V XL FR modelo ContiProContact marca Continental.</t>
  </si>
  <si>
    <t>**  Llanta SSR (RUN FLAT) medida 225/45 R18 91Y modelo ContiSportContact 5 SSR (Self Supporting Runflat)  marca Continental.</t>
  </si>
  <si>
    <t>++ Llanta medida 225/60R18 100H modelo ProContact TX marca Continental.</t>
  </si>
  <si>
    <t>**  Llanta medida 245/75R17 121/118S modelo Overlander HT 2 marca EUZKADI</t>
  </si>
  <si>
    <t>++ Llanta medida 225/40ZR18 92Y XL FR modelo G-MAX RS marca GENERAL TIRE</t>
  </si>
  <si>
    <t>**  Llanta medida 235/60R18 103H modelo CrossContact LX Sport marca Continental</t>
  </si>
  <si>
    <t>++ Llanta SSR (RUN FLAT)  medida 225/50R17 98W XL FR ContiSportContact 2 SSR (RUN FLAT) marca Continental.</t>
  </si>
  <si>
    <t>**  Llanta medida 255/45R19 100V modelo CrossContact UHP MO (Distintivo Mercedes Benz) marca Continental</t>
  </si>
  <si>
    <t>**  Llanta medida 225/45R18 95Y XL FR modelo ContiSportContact 5 MO marca Continental</t>
  </si>
  <si>
    <t>++ Llanta medida 205/60R15 91H modelo ECOCONTAC6 marca Continental</t>
  </si>
  <si>
    <t>**  Llanta medida 275/60R20 115S marca GENERAL TIRE modelo GRABER HTS 60</t>
  </si>
  <si>
    <t>++ Llanta medida 255/55R20 107H FR modelo TERRAINCONTACT H/T marca Continental</t>
  </si>
  <si>
    <t>++ Llanta medida 205/45 R17 88V  modelo Procontact TX  marca Continental</t>
  </si>
  <si>
    <t>++ Llanta medida 225/65R17 106T XL FR marca EUZKADI modelo Overlander HT 2 OWL</t>
  </si>
  <si>
    <t>++ Llanta medida 205/75R16C 110/108R modelo VanContact AP 8PR marca Continental</t>
  </si>
  <si>
    <t>++ Llanta medida 225/60R17 99H modelo TrueContact Tour marca Continental</t>
  </si>
  <si>
    <t xml:space="preserve">** Llanta medida 175/65 R14 82T modelo CONTITRUECONTACT TOUR marca CONTINENTAL   </t>
  </si>
  <si>
    <t>P A // GUINDA // 3</t>
  </si>
  <si>
    <t>++ Llanta medida P275/55R20 111S modelo CrossContact LX20 marca Continental</t>
  </si>
  <si>
    <t>**  Llanta medida 195/55R16  87V FR  modelo ALTIMAX ONE S marca GENERAL TIRE</t>
  </si>
  <si>
    <t>**  Llanta medida 195/65R15 91H  modelo True Contact Tour marca Continental</t>
  </si>
  <si>
    <t>**  Llanta medida 225/50 R18 95V modelo PROCONTACT TX marca CONTINENTAL.</t>
  </si>
  <si>
    <t>**  Llanta medida 235/40R18 95H XL FR modelo ContiProContact VOL marca Continental</t>
  </si>
  <si>
    <t>**  Llanta medida 215/55R16 93H modelo ContiProContact marca Continental</t>
  </si>
  <si>
    <t>**  Llanta medida 215/55ZR16 97W XL modelo Eurodrive 3 marca Euzkadi</t>
  </si>
  <si>
    <t>**  Llanta medida 235/55R19 101H modelo CrossContact LX Sport marca Continental</t>
  </si>
  <si>
    <t>**  Llanta medida 195/65R15 91H modelo ALTIMAX ONE marca GENERAL TIRE</t>
  </si>
  <si>
    <t>++ Llanta medida 235/75R15 109T modelo Overlander HT 2 marca EUZKADI</t>
  </si>
  <si>
    <t>++ Llanta medida 225/65R17 102H marca Continental modelo ContiCrossContact LX</t>
  </si>
  <si>
    <t>**  Llanta medida 225/75R16C 121/120R modelo ContiVanContact 100 marca Continental</t>
  </si>
  <si>
    <t>++ Llanta medida 205/75R16C 110/108R modelo EUROVAN 2 8PR marca GENERAL TIRE</t>
  </si>
  <si>
    <t>++ Llanta medida 205/60R15 91H modelo ContipremiumContact 5 marca Continental</t>
  </si>
  <si>
    <t>++ Llanta medida 235/65R17 104H FR modelo CrossContact LX Sport marca Continental</t>
  </si>
  <si>
    <t>**  Llanta medida 205/50ZR17 93W XL FR modelo G-MAX RS marca General Tire</t>
  </si>
  <si>
    <t>** Llanta medida 175/65 R15 84H modelo ContiPremiumContact 2 marca Continental</t>
  </si>
  <si>
    <t>**  Llanta medida 235/60R18 103H modelo Procontact TX marca Continental</t>
  </si>
  <si>
    <t>**  Llanta medida 285/65 R16C 131R marca CONTINENTAL modelo VanContact A/S</t>
  </si>
  <si>
    <t xml:space="preserve">**  Llanta medida 225/75 R16C 121/120R marca CONTINENTAL modelo VANCO AS    </t>
  </si>
  <si>
    <t>PB//RACK/INF</t>
  </si>
  <si>
    <t>**  Llanta medida 245/75 R17 121/118S marca GENERAL TIRE modelo GRABBER HTS60</t>
  </si>
  <si>
    <t>**  Llanta SSR (RUN FLAT)  medida 225/45R18 95Y XL  modelo ContiSportContact 5 MOE (Distintivo Mercedes Benz) marca Continental.</t>
  </si>
  <si>
    <t>** Llanta medida 205/60R16 92H marca Continental modelo Procontact TX D9</t>
  </si>
  <si>
    <t>**  Llantas medida 255/40R19 96W FR modelo ContiSportContact 5 SSR* marca Continental</t>
  </si>
  <si>
    <t>**  Llanta medida 215/45R18 89W modelo Premium Contact 6  marca Continental</t>
  </si>
  <si>
    <t>++ Llanta medida 255/70R18 113T FR modelo TERRAINCONTACT H/T marca Continental</t>
  </si>
  <si>
    <t>**  Llanta medida 185/65R15 88H marca EUZKADI modelo EURODRIVE 3</t>
  </si>
  <si>
    <t>**  Llanta medida 205/55 R17 91V FR modelo ContiPremiumContact 2 marca Continental.</t>
  </si>
  <si>
    <t>**  Llanta medida 205/55R17 91V FR modelo ContiPowerContact marca Continental</t>
  </si>
  <si>
    <t>COSTO IVA INCL</t>
  </si>
  <si>
    <t>Z</t>
  </si>
  <si>
    <t>Precio PUBLCIO</t>
  </si>
  <si>
    <t>desc</t>
  </si>
  <si>
    <t>RIN</t>
  </si>
  <si>
    <t>PRECIOS IVA INCLUIDO</t>
  </si>
  <si>
    <t>** Llanta medida 205/60R16 92H FR modelo ContiPowerContact marca Continental.</t>
  </si>
  <si>
    <t>Precio unitario ABRIL 2023</t>
  </si>
  <si>
    <t xml:space="preserve">INVENTARIO CANT. llantas </t>
  </si>
  <si>
    <t>Precio PUBLICO</t>
  </si>
  <si>
    <t>% de  descuento* (a PARTIR DE 2 LLANTAS)</t>
  </si>
  <si>
    <t>14"</t>
  </si>
  <si>
    <t>15"</t>
  </si>
  <si>
    <t>16"</t>
  </si>
  <si>
    <t>17"</t>
  </si>
  <si>
    <t>18"</t>
  </si>
  <si>
    <t>19"</t>
  </si>
  <si>
    <t>20"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</si>
</sst>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164" formatCode="[$$-80A]#,##0.00;\-[$$-80A]#,##0.00;[$$-80A]#,##0.00;@"/>
    <numFmt numFmtId="165" formatCode="#,###.##"/>
    <numFmt numFmtId="166" formatCode="_-&quot;$&quot;* #,##0_-;\-&quot;$&quot;* #,##0_-;_-&quot;$&quot;* &quot;-&quot;??_-;_-@_-"/>
  </numFmts>
  <fonts count="13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5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6">
    <xf numFmtId="0" fontId="0" fillId="0" borderId="0" xfId="0"/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horizontal="right" vertical="center"/>
    </xf>
    <xf numFmtId="165" fontId="0" fillId="0" borderId="1" xfId="0" applyNumberFormat="1" applyBorder="1" applyAlignment="1">
      <alignment horizontal="right" vertical="center"/>
    </xf>
    <xf numFmtId="14" fontId="0" fillId="0" borderId="1" xfId="0" applyNumberFormat="1" applyBorder="1" applyAlignment="1">
      <alignment horizontal="center" vertical="center"/>
    </xf>
    <xf numFmtId="164" fontId="1" fillId="0" borderId="1" xfId="0" applyNumberFormat="1" applyFont="1" applyBorder="1" applyAlignment="1">
      <alignment horizontal="right" vertical="center"/>
    </xf>
    <xf numFmtId="0" fontId="0" fillId="2" borderId="1" xfId="0" applyFill="1" applyBorder="1" applyAlignment="1">
      <alignment vertical="center"/>
    </xf>
    <xf numFmtId="164" fontId="0" fillId="2" borderId="1" xfId="0" applyNumberFormat="1" applyFill="1" applyBorder="1" applyAlignment="1">
      <alignment horizontal="right" vertical="center"/>
    </xf>
    <xf numFmtId="165" fontId="3" fillId="2" borderId="1" xfId="0" applyNumberFormat="1" applyFont="1" applyFill="1" applyBorder="1" applyAlignment="1">
      <alignment horizontal="right" vertical="center"/>
    </xf>
    <xf numFmtId="165" fontId="0" fillId="2" borderId="1" xfId="0" applyNumberFormat="1" applyFill="1" applyBorder="1" applyAlignment="1">
      <alignment horizontal="right" vertical="center"/>
    </xf>
    <xf numFmtId="9" fontId="3" fillId="0" borderId="1" xfId="2" applyFont="1" applyBorder="1" applyAlignment="1">
      <alignment horizontal="left" vertical="center"/>
    </xf>
    <xf numFmtId="9" fontId="0" fillId="0" borderId="1" xfId="0" applyNumberFormat="1" applyBorder="1" applyAlignment="1">
      <alignment horizontal="left" vertical="center"/>
    </xf>
    <xf numFmtId="9" fontId="0" fillId="0" borderId="0" xfId="2" applyFont="1"/>
    <xf numFmtId="0" fontId="4" fillId="2" borderId="1" xfId="0" applyFont="1" applyFill="1" applyBorder="1" applyAlignment="1">
      <alignment vertical="center"/>
    </xf>
    <xf numFmtId="44" fontId="5" fillId="2" borderId="1" xfId="1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9" fontId="3" fillId="2" borderId="1" xfId="2" applyFont="1" applyFill="1" applyBorder="1" applyAlignment="1">
      <alignment horizontal="right" vertical="center"/>
    </xf>
    <xf numFmtId="0" fontId="6" fillId="2" borderId="1" xfId="0" applyFont="1" applyFill="1" applyBorder="1" applyAlignment="1">
      <alignment vertical="center"/>
    </xf>
    <xf numFmtId="9" fontId="7" fillId="2" borderId="1" xfId="2" applyFont="1" applyFill="1" applyBorder="1" applyAlignment="1">
      <alignment horizontal="right" vertical="center"/>
    </xf>
    <xf numFmtId="0" fontId="6" fillId="3" borderId="1" xfId="0" applyFont="1" applyFill="1" applyBorder="1" applyAlignment="1">
      <alignment vertical="center"/>
    </xf>
    <xf numFmtId="9" fontId="7" fillId="3" borderId="1" xfId="2" applyFont="1" applyFill="1" applyBorder="1" applyAlignment="1">
      <alignment horizontal="right" vertical="center"/>
    </xf>
    <xf numFmtId="0" fontId="0" fillId="3" borderId="1" xfId="0" applyFill="1" applyBorder="1" applyAlignment="1">
      <alignment vertical="center"/>
    </xf>
    <xf numFmtId="165" fontId="0" fillId="3" borderId="1" xfId="0" applyNumberFormat="1" applyFill="1" applyBorder="1" applyAlignment="1">
      <alignment horizontal="right" vertical="center"/>
    </xf>
    <xf numFmtId="166" fontId="7" fillId="3" borderId="1" xfId="1" applyNumberFormat="1" applyFont="1" applyFill="1" applyBorder="1" applyAlignment="1">
      <alignment horizontal="right" vertical="center"/>
    </xf>
    <xf numFmtId="0" fontId="0" fillId="2" borderId="0" xfId="0" applyFill="1"/>
    <xf numFmtId="0" fontId="3" fillId="0" borderId="0" xfId="0" applyFont="1"/>
    <xf numFmtId="0" fontId="10" fillId="2" borderId="0" xfId="0" applyFont="1" applyFill="1" applyAlignment="1">
      <alignment horizontal="center" wrapText="1"/>
    </xf>
    <xf numFmtId="165" fontId="10" fillId="0" borderId="1" xfId="0" applyNumberFormat="1" applyFont="1" applyBorder="1" applyAlignment="1">
      <alignment horizontal="right" vertical="center"/>
    </xf>
    <xf numFmtId="165" fontId="10" fillId="0" borderId="3" xfId="0" applyNumberFormat="1" applyFont="1" applyBorder="1" applyAlignment="1">
      <alignment horizontal="right" vertical="center"/>
    </xf>
    <xf numFmtId="0" fontId="0" fillId="0" borderId="2" xfId="0" applyBorder="1"/>
    <xf numFmtId="165" fontId="10" fillId="0" borderId="4" xfId="0" applyNumberFormat="1" applyFont="1" applyBorder="1" applyAlignment="1">
      <alignment horizontal="right" vertical="center"/>
    </xf>
    <xf numFmtId="0" fontId="3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center" wrapText="1"/>
    </xf>
    <xf numFmtId="9" fontId="12" fillId="2" borderId="0" xfId="2" applyFont="1" applyFill="1" applyAlignment="1">
      <alignment horizontal="center"/>
    </xf>
    <xf numFmtId="166" fontId="7" fillId="2" borderId="0" xfId="1" applyNumberFormat="1" applyFont="1" applyFill="1" applyAlignment="1">
      <alignment horizontal="center"/>
    </xf>
    <xf numFmtId="9" fontId="12" fillId="2" borderId="2" xfId="2" applyFont="1" applyFill="1" applyBorder="1" applyAlignment="1">
      <alignment horizontal="center"/>
    </xf>
    <xf numFmtId="166" fontId="7" fillId="2" borderId="2" xfId="1" applyNumberFormat="1" applyFont="1" applyFill="1" applyBorder="1" applyAlignment="1">
      <alignment horizontal="center"/>
    </xf>
    <xf numFmtId="9" fontId="12" fillId="2" borderId="0" xfId="2" applyFont="1" applyFill="1" applyBorder="1" applyAlignment="1">
      <alignment horizontal="center"/>
    </xf>
    <xf numFmtId="166" fontId="7" fillId="2" borderId="0" xfId="1" applyNumberFormat="1" applyFont="1" applyFill="1" applyBorder="1" applyAlignment="1">
      <alignment horizontal="center"/>
    </xf>
    <xf numFmtId="0" fontId="8" fillId="0" borderId="0" xfId="0" applyFont="1"/>
    <xf numFmtId="0" fontId="8" fillId="2" borderId="0" xfId="0" applyFont="1" applyFill="1"/>
    <xf numFmtId="0" fontId="8" fillId="0" borderId="2" xfId="0" applyFont="1" applyBorder="1"/>
    <xf numFmtId="0" fontId="8" fillId="0" borderId="5" xfId="0" applyFont="1" applyBorder="1"/>
    <xf numFmtId="0" fontId="8" fillId="0" borderId="0" xfId="0" applyFont="1" applyBorder="1"/>
    <xf numFmtId="165" fontId="10" fillId="0" borderId="6" xfId="0" applyNumberFormat="1" applyFont="1" applyBorder="1" applyAlignment="1">
      <alignment horizontal="right" vertical="center"/>
    </xf>
    <xf numFmtId="0" fontId="0" fillId="3" borderId="0" xfId="0" applyFill="1" applyBorder="1"/>
    <xf numFmtId="0" fontId="8" fillId="3" borderId="0" xfId="0" applyFont="1" applyFill="1" applyBorder="1"/>
    <xf numFmtId="165" fontId="10" fillId="3" borderId="0" xfId="0" applyNumberFormat="1" applyFont="1" applyFill="1" applyBorder="1" applyAlignment="1">
      <alignment horizontal="right" vertical="center"/>
    </xf>
    <xf numFmtId="9" fontId="11" fillId="3" borderId="0" xfId="2" applyFont="1" applyFill="1" applyBorder="1" applyAlignment="1">
      <alignment horizontal="center"/>
    </xf>
    <xf numFmtId="166" fontId="8" fillId="3" borderId="0" xfId="1" applyNumberFormat="1" applyFont="1" applyFill="1" applyBorder="1" applyAlignment="1">
      <alignment horizontal="center"/>
    </xf>
    <xf numFmtId="0" fontId="3" fillId="3" borderId="0" xfId="0" applyFont="1" applyFill="1" applyBorder="1"/>
    <xf numFmtId="0" fontId="9" fillId="3" borderId="0" xfId="0" applyFont="1" applyFill="1" applyBorder="1"/>
    <xf numFmtId="0" fontId="0" fillId="3" borderId="0" xfId="0" applyFill="1"/>
    <xf numFmtId="44" fontId="0" fillId="0" borderId="0" xfId="0" applyNumberFormat="1"/>
  </cellXfs>
  <cellStyles count="3">
    <cellStyle name="Moneda" xfId="1" builtinId="4"/>
    <cellStyle name="Normal" xfId="0" builtinId="0"/>
    <cellStyle name="Porcentaje" xfId="2" builtinId="5"/>
  </cellStyles>
  <dxfs count="57">
    <dxf>
      <fill>
        <patternFill patternType="solid">
          <bgColor rgb="FFFFFF00"/>
        </patternFill>
      </fill>
    </dxf>
    <dxf>
      <font>
        <color rgb="FFFFFFFF"/>
      </font>
      <fill>
        <patternFill patternType="solid">
          <fgColor rgb="FFFFFFFF"/>
          <bgColor rgb="FFFF0000"/>
        </patternFill>
      </fill>
    </dxf>
    <dxf>
      <fill>
        <patternFill patternType="solid">
          <bgColor rgb="FFFFA500"/>
        </patternFill>
      </fill>
    </dxf>
    <dxf>
      <fill>
        <patternFill patternType="solid">
          <bgColor rgb="FFFFFF00"/>
        </patternFill>
      </fill>
    </dxf>
    <dxf>
      <font>
        <color rgb="FFFFFFFF"/>
      </font>
      <fill>
        <patternFill patternType="solid">
          <fgColor rgb="FFFFFFFF"/>
          <bgColor rgb="FFFF0000"/>
        </patternFill>
      </fill>
    </dxf>
    <dxf>
      <fill>
        <patternFill patternType="solid">
          <bgColor rgb="FFFFA500"/>
        </patternFill>
      </fill>
    </dxf>
    <dxf>
      <fill>
        <patternFill patternType="solid">
          <bgColor rgb="FFFFFF00"/>
        </patternFill>
      </fill>
    </dxf>
    <dxf>
      <font>
        <color rgb="FFFFFFFF"/>
      </font>
      <fill>
        <patternFill patternType="solid">
          <fgColor rgb="FFFFFFFF"/>
          <bgColor rgb="FFFF0000"/>
        </patternFill>
      </fill>
    </dxf>
    <dxf>
      <fill>
        <patternFill patternType="solid">
          <bgColor rgb="FFFFA500"/>
        </patternFill>
      </fill>
    </dxf>
    <dxf>
      <fill>
        <patternFill patternType="solid">
          <bgColor rgb="FFFFFF00"/>
        </patternFill>
      </fill>
    </dxf>
    <dxf>
      <font>
        <color rgb="FFFFFFFF"/>
      </font>
      <fill>
        <patternFill patternType="solid">
          <fgColor rgb="FFFFFFFF"/>
          <bgColor rgb="FFFF0000"/>
        </patternFill>
      </fill>
    </dxf>
    <dxf>
      <fill>
        <patternFill patternType="solid">
          <bgColor rgb="FFFFA500"/>
        </patternFill>
      </fill>
    </dxf>
    <dxf>
      <fill>
        <patternFill patternType="solid">
          <bgColor rgb="FFFFFF00"/>
        </patternFill>
      </fill>
    </dxf>
    <dxf>
      <font>
        <color rgb="FFFFFFFF"/>
      </font>
      <fill>
        <patternFill patternType="solid">
          <fgColor rgb="FFFFFFFF"/>
          <bgColor rgb="FFFF0000"/>
        </patternFill>
      </fill>
    </dxf>
    <dxf>
      <fill>
        <patternFill patternType="solid">
          <bgColor rgb="FFFFA500"/>
        </patternFill>
      </fill>
    </dxf>
    <dxf>
      <fill>
        <patternFill patternType="solid">
          <bgColor rgb="FFFFFF00"/>
        </patternFill>
      </fill>
    </dxf>
    <dxf>
      <font>
        <color rgb="FFFFFFFF"/>
      </font>
      <fill>
        <patternFill patternType="solid">
          <fgColor rgb="FFFFFFFF"/>
          <bgColor rgb="FFFF0000"/>
        </patternFill>
      </fill>
    </dxf>
    <dxf>
      <fill>
        <patternFill patternType="solid">
          <bgColor rgb="FFFFA500"/>
        </patternFill>
      </fill>
    </dxf>
    <dxf>
      <fill>
        <patternFill patternType="solid">
          <bgColor rgb="FFFFFF00"/>
        </patternFill>
      </fill>
    </dxf>
    <dxf>
      <font>
        <color rgb="FFFFFFFF"/>
      </font>
      <fill>
        <patternFill patternType="solid">
          <fgColor rgb="FFFFFFFF"/>
          <bgColor rgb="FFFF0000"/>
        </patternFill>
      </fill>
    </dxf>
    <dxf>
      <fill>
        <patternFill patternType="solid">
          <bgColor rgb="FFFFA500"/>
        </patternFill>
      </fill>
    </dxf>
    <dxf>
      <fill>
        <patternFill patternType="solid">
          <bgColor rgb="FFFFFF00"/>
        </patternFill>
      </fill>
    </dxf>
    <dxf>
      <font>
        <color rgb="FFFFFFFF"/>
      </font>
      <fill>
        <patternFill patternType="solid">
          <fgColor rgb="FFFFFFFF"/>
          <bgColor rgb="FFFF0000"/>
        </patternFill>
      </fill>
    </dxf>
    <dxf>
      <fill>
        <patternFill patternType="solid">
          <bgColor rgb="FFFFA500"/>
        </patternFill>
      </fill>
    </dxf>
    <dxf>
      <fill>
        <patternFill patternType="solid">
          <bgColor rgb="FFFFA500"/>
        </patternFill>
      </fill>
    </dxf>
    <dxf>
      <font>
        <color rgb="FFFFFFFF"/>
      </font>
      <fill>
        <patternFill patternType="solid">
          <fgColor rgb="FFFFFFFF"/>
          <bgColor rgb="FFFF0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FFFF"/>
      </font>
      <fill>
        <patternFill patternType="solid">
          <fgColor rgb="FFFFFFFF"/>
          <bgColor rgb="FFFF0000"/>
        </patternFill>
      </fill>
    </dxf>
    <dxf>
      <fill>
        <patternFill patternType="solid">
          <bgColor rgb="FFFFA500"/>
        </patternFill>
      </fill>
    </dxf>
    <dxf>
      <fill>
        <patternFill patternType="solid">
          <bgColor rgb="FFFFFF00"/>
        </patternFill>
      </fill>
    </dxf>
    <dxf>
      <font>
        <color rgb="FFFFFFFF"/>
      </font>
      <fill>
        <patternFill patternType="solid">
          <fgColor rgb="FFFFFFFF"/>
          <bgColor rgb="FFFF0000"/>
        </patternFill>
      </fill>
    </dxf>
    <dxf>
      <fill>
        <patternFill patternType="solid">
          <bgColor rgb="FFFFA500"/>
        </patternFill>
      </fill>
    </dxf>
    <dxf>
      <fill>
        <patternFill patternType="solid">
          <bgColor rgb="FFFFFF00"/>
        </patternFill>
      </fill>
    </dxf>
    <dxf>
      <font>
        <color rgb="FFFFFFFF"/>
      </font>
      <fill>
        <patternFill patternType="solid">
          <fgColor rgb="FFFFFFFF"/>
          <bgColor rgb="FFFF0000"/>
        </patternFill>
      </fill>
    </dxf>
    <dxf>
      <fill>
        <patternFill patternType="solid">
          <bgColor rgb="FFFFA5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A500"/>
        </patternFill>
      </fill>
    </dxf>
    <dxf>
      <font>
        <color rgb="FFFFFFFF"/>
      </font>
      <fill>
        <patternFill patternType="solid">
          <fgColor rgb="FFFFFFFF"/>
          <bgColor rgb="FFFF0000"/>
        </patternFill>
      </fill>
    </dxf>
    <dxf>
      <fill>
        <patternFill patternType="solid">
          <bgColor rgb="FFFFA500"/>
        </patternFill>
      </fill>
    </dxf>
    <dxf>
      <fill>
        <patternFill patternType="solid">
          <bgColor rgb="FFFFFF00"/>
        </patternFill>
      </fill>
    </dxf>
    <dxf>
      <font>
        <color rgb="FFFFFFFF"/>
      </font>
      <fill>
        <patternFill patternType="solid">
          <fgColor rgb="FFFFFFFF"/>
          <bgColor rgb="FFFF0000"/>
        </patternFill>
      </fill>
    </dxf>
    <dxf>
      <fill>
        <patternFill patternType="solid">
          <bgColor rgb="FFFFFF00"/>
        </patternFill>
      </fill>
    </dxf>
    <dxf>
      <font>
        <color rgb="FFFFFFFF"/>
      </font>
      <fill>
        <patternFill patternType="solid">
          <fgColor rgb="FFFFFFFF"/>
          <bgColor rgb="FFFF0000"/>
        </patternFill>
      </fill>
    </dxf>
    <dxf>
      <fill>
        <patternFill patternType="solid">
          <bgColor rgb="FFFFA500"/>
        </patternFill>
      </fill>
    </dxf>
    <dxf>
      <fill>
        <patternFill patternType="solid">
          <bgColor rgb="FFFFFF00"/>
        </patternFill>
      </fill>
    </dxf>
    <dxf>
      <font>
        <color rgb="FFFFFFFF"/>
      </font>
      <fill>
        <patternFill patternType="solid">
          <fgColor rgb="FFFFFFFF"/>
          <bgColor rgb="FFFF0000"/>
        </patternFill>
      </fill>
    </dxf>
    <dxf>
      <fill>
        <patternFill patternType="solid">
          <bgColor rgb="FFFFA500"/>
        </patternFill>
      </fill>
    </dxf>
    <dxf>
      <fill>
        <patternFill patternType="solid">
          <bgColor rgb="FFFFFF00"/>
        </patternFill>
      </fill>
    </dxf>
    <dxf>
      <font>
        <color rgb="FFFFFFFF"/>
      </font>
      <fill>
        <patternFill patternType="solid">
          <fgColor rgb="FFFFFFFF"/>
          <bgColor rgb="FFFF0000"/>
        </patternFill>
      </fill>
    </dxf>
    <dxf>
      <fill>
        <patternFill patternType="solid">
          <bgColor rgb="FFFFA500"/>
        </patternFill>
      </fill>
    </dxf>
    <dxf>
      <fill>
        <patternFill patternType="solid">
          <bgColor rgb="FFFFFF00"/>
        </patternFill>
      </fill>
    </dxf>
    <dxf>
      <font>
        <color rgb="FFFFFFFF"/>
      </font>
      <fill>
        <patternFill patternType="solid">
          <fgColor rgb="FFFFFFFF"/>
          <bgColor rgb="FFFF0000"/>
        </patternFill>
      </fill>
    </dxf>
    <dxf>
      <fill>
        <patternFill patternType="solid">
          <bgColor rgb="FFFFA500"/>
        </patternFill>
      </fill>
    </dxf>
    <dxf>
      <fill>
        <patternFill patternType="solid">
          <bgColor rgb="FFFFFF00"/>
        </patternFill>
      </fill>
    </dxf>
    <dxf>
      <font>
        <color rgb="FFFFFFFF"/>
      </font>
      <fill>
        <patternFill patternType="solid">
          <fgColor rgb="FFFFFFFF"/>
          <bgColor rgb="FFFF0000"/>
        </patternFill>
      </fill>
    </dxf>
    <dxf>
      <fill>
        <patternFill patternType="solid">
          <bgColor rgb="FFFFA5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</xdr:colOff>
      <xdr:row>0</xdr:row>
      <xdr:rowOff>0</xdr:rowOff>
    </xdr:from>
    <xdr:to>
      <xdr:col>16</xdr:col>
      <xdr:colOff>415787</xdr:colOff>
      <xdr:row>24</xdr:row>
      <xdr:rowOff>267694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B864237-08CC-48AB-A406-A4C8F1A02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01575" y="0"/>
          <a:ext cx="6530837" cy="9535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C4490-3595-4427-ACBD-5C59FD6CC22B}">
  <sheetPr codeName="Hoja1"/>
  <dimension ref="A1:Q121"/>
  <sheetViews>
    <sheetView tabSelected="1" workbookViewId="0">
      <pane xSplit="4" ySplit="2" topLeftCell="E3" activePane="bottomRight" state="frozen"/>
      <selection pane="topRight" activeCell="E1" sqref="E1"/>
      <selection pane="bottomLeft" activeCell="A2" sqref="A2"/>
      <selection pane="bottomRight" activeCell="E3" sqref="E3"/>
    </sheetView>
  </sheetViews>
  <sheetFormatPr baseColWidth="10" defaultColWidth="11.5703125" defaultRowHeight="19.5" x14ac:dyDescent="0.3"/>
  <cols>
    <col min="1" max="1" width="10.7109375" style="47" bestFit="1" customWidth="1"/>
    <col min="2" max="2" width="17.7109375" style="47" customWidth="1"/>
    <col min="3" max="3" width="5.5703125" style="48" bestFit="1" customWidth="1"/>
    <col min="4" max="4" width="84.7109375" style="47" customWidth="1"/>
    <col min="5" max="5" width="16.85546875" style="52" customWidth="1"/>
    <col min="6" max="6" width="14.42578125" style="52" customWidth="1"/>
    <col min="7" max="7" width="21.42578125" style="53" customWidth="1"/>
    <col min="8" max="8" width="21.42578125" style="47" bestFit="1" customWidth="1"/>
    <col min="9" max="16384" width="11.5703125" style="47"/>
  </cols>
  <sheetData>
    <row r="1" spans="1:17" s="54" customFormat="1" ht="19.5" customHeight="1" x14ac:dyDescent="0.3">
      <c r="A1"/>
      <c r="B1"/>
      <c r="C1" s="41"/>
      <c r="D1"/>
      <c r="E1" s="26"/>
      <c r="F1" s="32" t="s">
        <v>158</v>
      </c>
      <c r="G1" s="32"/>
      <c r="H1" s="32"/>
      <c r="I1"/>
      <c r="J1"/>
      <c r="K1"/>
      <c r="L1"/>
      <c r="M1"/>
      <c r="N1"/>
      <c r="O1"/>
      <c r="P1"/>
      <c r="Q1"/>
    </row>
    <row r="2" spans="1:17" s="54" customFormat="1" ht="131.25" x14ac:dyDescent="0.4">
      <c r="A2" s="25" t="s">
        <v>0</v>
      </c>
      <c r="B2" s="25" t="s">
        <v>1</v>
      </c>
      <c r="C2" s="42" t="s">
        <v>157</v>
      </c>
      <c r="D2" s="25" t="s">
        <v>2</v>
      </c>
      <c r="E2" s="27" t="s">
        <v>161</v>
      </c>
      <c r="F2" s="27" t="s">
        <v>162</v>
      </c>
      <c r="G2" s="33" t="s">
        <v>163</v>
      </c>
      <c r="H2" s="34" t="s">
        <v>160</v>
      </c>
      <c r="I2"/>
      <c r="J2"/>
      <c r="K2"/>
      <c r="L2"/>
      <c r="M2"/>
      <c r="N2"/>
      <c r="O2"/>
      <c r="P2"/>
      <c r="Q2"/>
    </row>
    <row r="3" spans="1:17" s="54" customFormat="1" ht="26.25" x14ac:dyDescent="0.4">
      <c r="A3" t="s">
        <v>25</v>
      </c>
      <c r="B3">
        <v>3562170000</v>
      </c>
      <c r="C3" s="41" t="s">
        <v>164</v>
      </c>
      <c r="D3" t="s">
        <v>90</v>
      </c>
      <c r="E3" s="28">
        <v>6</v>
      </c>
      <c r="F3" s="28">
        <v>2785</v>
      </c>
      <c r="G3" s="35">
        <v>0.23784488330341116</v>
      </c>
      <c r="H3" s="36">
        <v>2122.6019999999999</v>
      </c>
      <c r="I3"/>
      <c r="J3"/>
      <c r="K3"/>
      <c r="L3"/>
      <c r="M3"/>
      <c r="N3"/>
      <c r="O3"/>
      <c r="P3"/>
      <c r="Q3"/>
    </row>
    <row r="4" spans="1:17" s="54" customFormat="1" ht="26.25" x14ac:dyDescent="0.4">
      <c r="A4" t="s">
        <v>25</v>
      </c>
      <c r="B4">
        <v>15485630000</v>
      </c>
      <c r="C4" s="41" t="s">
        <v>164</v>
      </c>
      <c r="D4" t="s">
        <v>37</v>
      </c>
      <c r="E4" s="28">
        <v>34</v>
      </c>
      <c r="F4" s="28">
        <v>2447</v>
      </c>
      <c r="G4" s="35">
        <v>0.25717221087045372</v>
      </c>
      <c r="H4" s="36">
        <v>1817.6995999999997</v>
      </c>
      <c r="I4"/>
      <c r="J4"/>
      <c r="K4"/>
      <c r="L4"/>
      <c r="M4"/>
      <c r="N4"/>
      <c r="O4"/>
      <c r="P4"/>
      <c r="Q4"/>
    </row>
    <row r="5" spans="1:17" s="54" customFormat="1" ht="26.25" x14ac:dyDescent="0.4">
      <c r="A5" t="s">
        <v>25</v>
      </c>
      <c r="B5">
        <v>15409540000</v>
      </c>
      <c r="C5" s="41" t="s">
        <v>164</v>
      </c>
      <c r="D5" t="s">
        <v>42</v>
      </c>
      <c r="E5" s="28">
        <v>29</v>
      </c>
      <c r="F5" s="28">
        <v>1799</v>
      </c>
      <c r="G5" s="35">
        <v>0.27372051139521958</v>
      </c>
      <c r="H5" s="36">
        <v>1306.5768</v>
      </c>
      <c r="I5"/>
      <c r="J5"/>
      <c r="K5"/>
      <c r="L5"/>
      <c r="M5"/>
      <c r="N5"/>
      <c r="O5"/>
      <c r="P5"/>
      <c r="Q5"/>
    </row>
    <row r="6" spans="1:17" s="54" customFormat="1" ht="26.25" x14ac:dyDescent="0.4">
      <c r="A6" t="s">
        <v>25</v>
      </c>
      <c r="B6">
        <v>15592200000</v>
      </c>
      <c r="C6" s="41" t="s">
        <v>164</v>
      </c>
      <c r="D6" t="s">
        <v>55</v>
      </c>
      <c r="E6" s="28">
        <v>19</v>
      </c>
      <c r="F6" s="28">
        <v>2095</v>
      </c>
      <c r="G6" s="35">
        <v>0.30074138424821018</v>
      </c>
      <c r="H6" s="36">
        <v>1464.9467999999997</v>
      </c>
      <c r="I6"/>
      <c r="J6"/>
      <c r="K6"/>
      <c r="L6"/>
      <c r="M6"/>
      <c r="N6"/>
      <c r="O6"/>
      <c r="P6"/>
      <c r="Q6"/>
    </row>
    <row r="7" spans="1:17" s="54" customFormat="1" ht="26.25" x14ac:dyDescent="0.4">
      <c r="A7" t="s">
        <v>25</v>
      </c>
      <c r="B7">
        <v>3560420000</v>
      </c>
      <c r="C7" s="41" t="s">
        <v>164</v>
      </c>
      <c r="D7" t="s">
        <v>63</v>
      </c>
      <c r="E7" s="28">
        <v>14</v>
      </c>
      <c r="F7" s="28">
        <v>2937</v>
      </c>
      <c r="G7" s="35">
        <v>0.26041824991487916</v>
      </c>
      <c r="H7" s="36">
        <v>2172.1515999999997</v>
      </c>
      <c r="I7"/>
      <c r="J7"/>
      <c r="K7"/>
      <c r="L7"/>
      <c r="M7"/>
      <c r="N7"/>
      <c r="O7"/>
      <c r="P7"/>
      <c r="Q7"/>
    </row>
    <row r="8" spans="1:17" s="54" customFormat="1" ht="26.25" x14ac:dyDescent="0.4">
      <c r="A8" t="s">
        <v>25</v>
      </c>
      <c r="B8">
        <v>15501920000</v>
      </c>
      <c r="C8" s="41" t="s">
        <v>164</v>
      </c>
      <c r="D8" t="s">
        <v>69</v>
      </c>
      <c r="E8" s="28">
        <v>11.999999999999998</v>
      </c>
      <c r="F8" s="28">
        <v>2595</v>
      </c>
      <c r="G8" s="35">
        <v>0.30939121204865982</v>
      </c>
      <c r="H8" s="36">
        <v>1792.1298047337277</v>
      </c>
      <c r="I8"/>
      <c r="J8"/>
      <c r="K8"/>
      <c r="L8"/>
      <c r="M8"/>
      <c r="N8"/>
      <c r="O8"/>
      <c r="P8"/>
      <c r="Q8"/>
    </row>
    <row r="9" spans="1:17" s="54" customFormat="1" ht="27" thickBot="1" x14ac:dyDescent="0.45">
      <c r="A9" s="30" t="s">
        <v>25</v>
      </c>
      <c r="B9" s="30">
        <v>15501930000</v>
      </c>
      <c r="C9" s="43" t="s">
        <v>164</v>
      </c>
      <c r="D9" s="30" t="s">
        <v>121</v>
      </c>
      <c r="E9" s="31">
        <v>4</v>
      </c>
      <c r="F9" s="31">
        <v>2595</v>
      </c>
      <c r="G9" s="37">
        <v>0.2715377263969172</v>
      </c>
      <c r="H9" s="38">
        <v>1890.3595999999998</v>
      </c>
      <c r="I9"/>
      <c r="J9"/>
      <c r="K9"/>
      <c r="L9"/>
      <c r="M9"/>
      <c r="N9"/>
      <c r="O9"/>
      <c r="P9"/>
      <c r="Q9"/>
    </row>
    <row r="10" spans="1:17" s="54" customFormat="1" ht="27" thickTop="1" x14ac:dyDescent="0.4">
      <c r="A10" t="s">
        <v>25</v>
      </c>
      <c r="B10">
        <v>3580060000</v>
      </c>
      <c r="C10" s="44" t="s">
        <v>165</v>
      </c>
      <c r="D10" t="s">
        <v>139</v>
      </c>
      <c r="E10" s="28">
        <v>2</v>
      </c>
      <c r="F10" s="28">
        <v>3301</v>
      </c>
      <c r="G10" s="35">
        <v>0.25444313844289612</v>
      </c>
      <c r="H10" s="36">
        <v>2461.0832</v>
      </c>
      <c r="I10"/>
      <c r="J10"/>
      <c r="K10"/>
      <c r="L10"/>
      <c r="M10"/>
      <c r="N10"/>
      <c r="O10"/>
      <c r="P10"/>
      <c r="Q10"/>
    </row>
    <row r="11" spans="1:17" s="54" customFormat="1" ht="26.25" x14ac:dyDescent="0.4">
      <c r="A11" t="s">
        <v>25</v>
      </c>
      <c r="B11">
        <v>15548970000</v>
      </c>
      <c r="C11" s="45" t="s">
        <v>165</v>
      </c>
      <c r="D11" t="s">
        <v>98</v>
      </c>
      <c r="E11" s="28">
        <v>4</v>
      </c>
      <c r="F11" s="28">
        <v>2395</v>
      </c>
      <c r="G11" s="39">
        <v>0.29022129436325683</v>
      </c>
      <c r="H11" s="40">
        <v>1699.9199999999998</v>
      </c>
      <c r="I11"/>
      <c r="J11"/>
      <c r="K11"/>
      <c r="L11"/>
      <c r="M11"/>
      <c r="N11"/>
      <c r="O11"/>
      <c r="P11"/>
      <c r="Q11"/>
    </row>
    <row r="12" spans="1:17" s="54" customFormat="1" ht="26.25" x14ac:dyDescent="0.4">
      <c r="A12" t="s">
        <v>25</v>
      </c>
      <c r="B12">
        <v>3526250000</v>
      </c>
      <c r="C12" s="45" t="s">
        <v>165</v>
      </c>
      <c r="D12" t="s">
        <v>104</v>
      </c>
      <c r="E12" s="28">
        <v>4</v>
      </c>
      <c r="F12" s="28">
        <v>3301</v>
      </c>
      <c r="G12" s="35">
        <v>0.25993214177521962</v>
      </c>
      <c r="H12" s="36">
        <v>2442.9639999999999</v>
      </c>
      <c r="I12"/>
      <c r="J12"/>
      <c r="K12"/>
      <c r="L12"/>
      <c r="M12"/>
      <c r="N12"/>
      <c r="O12"/>
      <c r="P12"/>
      <c r="Q12"/>
    </row>
    <row r="13" spans="1:17" s="54" customFormat="1" ht="26.25" x14ac:dyDescent="0.4">
      <c r="A13" t="s">
        <v>25</v>
      </c>
      <c r="B13">
        <v>3507430000</v>
      </c>
      <c r="C13" s="45" t="s">
        <v>165</v>
      </c>
      <c r="D13" t="s">
        <v>87</v>
      </c>
      <c r="E13" s="28">
        <v>6</v>
      </c>
      <c r="F13" s="28">
        <v>3395</v>
      </c>
      <c r="G13" s="35">
        <v>0.22189388316151207</v>
      </c>
      <c r="H13" s="36">
        <v>2641.6702666666665</v>
      </c>
      <c r="I13"/>
      <c r="J13"/>
      <c r="K13"/>
      <c r="L13"/>
      <c r="M13"/>
      <c r="N13"/>
      <c r="O13"/>
      <c r="P13"/>
      <c r="Q13"/>
    </row>
    <row r="14" spans="1:17" s="54" customFormat="1" ht="26.25" x14ac:dyDescent="0.4">
      <c r="A14" t="s">
        <v>25</v>
      </c>
      <c r="B14">
        <v>15506030000</v>
      </c>
      <c r="C14" s="45" t="s">
        <v>165</v>
      </c>
      <c r="D14" t="s">
        <v>84</v>
      </c>
      <c r="E14" s="28">
        <v>6</v>
      </c>
      <c r="F14" s="28">
        <v>2995.0000000000005</v>
      </c>
      <c r="G14" s="35">
        <v>0.28142829159710636</v>
      </c>
      <c r="H14" s="36">
        <v>2152.1222666666667</v>
      </c>
      <c r="I14"/>
      <c r="J14"/>
      <c r="K14"/>
      <c r="L14"/>
      <c r="M14"/>
      <c r="N14"/>
      <c r="O14"/>
      <c r="P14"/>
      <c r="Q14"/>
    </row>
    <row r="15" spans="1:17" s="54" customFormat="1" ht="26.25" x14ac:dyDescent="0.4">
      <c r="A15" t="s">
        <v>25</v>
      </c>
      <c r="B15">
        <v>15409720000</v>
      </c>
      <c r="C15" s="45" t="s">
        <v>165</v>
      </c>
      <c r="D15" t="s">
        <v>58</v>
      </c>
      <c r="E15" s="29">
        <v>18</v>
      </c>
      <c r="F15" s="29">
        <v>1899</v>
      </c>
      <c r="G15" s="35">
        <v>0.23801028902949142</v>
      </c>
      <c r="H15" s="36">
        <v>1447.0184611329958</v>
      </c>
      <c r="I15"/>
      <c r="J15"/>
      <c r="K15"/>
      <c r="L15"/>
      <c r="M15"/>
      <c r="N15"/>
      <c r="O15"/>
      <c r="P15"/>
      <c r="Q15"/>
    </row>
    <row r="16" spans="1:17" s="54" customFormat="1" ht="26.25" x14ac:dyDescent="0.4">
      <c r="A16" t="s">
        <v>25</v>
      </c>
      <c r="B16">
        <v>15592190000</v>
      </c>
      <c r="C16" s="45" t="s">
        <v>165</v>
      </c>
      <c r="D16" t="s">
        <v>35</v>
      </c>
      <c r="E16" s="28">
        <v>37</v>
      </c>
      <c r="F16" s="28">
        <v>2695</v>
      </c>
      <c r="G16" s="35">
        <v>0.35454351624079827</v>
      </c>
      <c r="H16" s="36">
        <v>1739.5052237310485</v>
      </c>
      <c r="I16"/>
      <c r="J16"/>
      <c r="K16"/>
      <c r="L16"/>
      <c r="M16"/>
      <c r="N16"/>
      <c r="O16"/>
      <c r="P16"/>
      <c r="Q16"/>
    </row>
    <row r="17" spans="1:17" s="54" customFormat="1" ht="26.25" x14ac:dyDescent="0.4">
      <c r="A17" t="s">
        <v>25</v>
      </c>
      <c r="B17">
        <v>3564360000</v>
      </c>
      <c r="C17" s="45" t="s">
        <v>165</v>
      </c>
      <c r="D17" t="s">
        <v>31</v>
      </c>
      <c r="E17" s="28">
        <v>44</v>
      </c>
      <c r="F17" s="28">
        <v>3106</v>
      </c>
      <c r="G17" s="35">
        <v>0.24539387386660574</v>
      </c>
      <c r="H17" s="36">
        <v>2343.8066277703228</v>
      </c>
      <c r="I17"/>
      <c r="J17"/>
      <c r="K17"/>
      <c r="L17"/>
      <c r="M17"/>
      <c r="N17"/>
      <c r="O17"/>
      <c r="P17"/>
      <c r="Q17"/>
    </row>
    <row r="18" spans="1:17" s="54" customFormat="1" ht="26.25" x14ac:dyDescent="0.4">
      <c r="A18" t="s">
        <v>25</v>
      </c>
      <c r="B18">
        <v>15493000000</v>
      </c>
      <c r="C18" s="45" t="s">
        <v>165</v>
      </c>
      <c r="D18" t="s">
        <v>30</v>
      </c>
      <c r="E18" s="28">
        <v>52</v>
      </c>
      <c r="F18" s="28">
        <v>2795</v>
      </c>
      <c r="G18" s="35">
        <v>0.38795678458076055</v>
      </c>
      <c r="H18" s="36">
        <v>1710.6607870967744</v>
      </c>
      <c r="I18"/>
      <c r="J18"/>
      <c r="K18"/>
      <c r="L18"/>
      <c r="M18"/>
      <c r="N18"/>
      <c r="O18"/>
      <c r="P18"/>
      <c r="Q18"/>
    </row>
    <row r="19" spans="1:17" s="54" customFormat="1" ht="26.25" x14ac:dyDescent="0.4">
      <c r="A19" t="s">
        <v>25</v>
      </c>
      <c r="B19">
        <v>15553100000</v>
      </c>
      <c r="C19" s="45" t="s">
        <v>165</v>
      </c>
      <c r="D19" t="s">
        <v>150</v>
      </c>
      <c r="E19" s="28">
        <v>1</v>
      </c>
      <c r="F19" s="28">
        <v>2317.0000000000005</v>
      </c>
      <c r="G19" s="35">
        <v>0.31170392749244724</v>
      </c>
      <c r="H19" s="36">
        <v>1594.7820000000002</v>
      </c>
      <c r="I19"/>
      <c r="J19"/>
      <c r="K19"/>
      <c r="L19"/>
      <c r="M19"/>
      <c r="N19"/>
      <c r="O19"/>
      <c r="P19"/>
      <c r="Q19"/>
    </row>
    <row r="20" spans="1:17" s="54" customFormat="1" ht="26.25" x14ac:dyDescent="0.4">
      <c r="A20" t="s">
        <v>25</v>
      </c>
      <c r="B20">
        <v>3111850000</v>
      </c>
      <c r="C20" s="45" t="s">
        <v>165</v>
      </c>
      <c r="D20" t="s">
        <v>57</v>
      </c>
      <c r="E20" s="28">
        <v>19</v>
      </c>
      <c r="F20" s="28">
        <v>2795</v>
      </c>
      <c r="G20" s="35">
        <v>0.24740178890876566</v>
      </c>
      <c r="H20" s="36">
        <v>2103.5120000000002</v>
      </c>
      <c r="I20"/>
      <c r="J20"/>
      <c r="K20"/>
      <c r="L20"/>
      <c r="M20"/>
      <c r="N20"/>
      <c r="O20"/>
      <c r="P20"/>
      <c r="Q20"/>
    </row>
    <row r="21" spans="1:17" s="54" customFormat="1" ht="26.25" x14ac:dyDescent="0.4">
      <c r="A21" t="s">
        <v>25</v>
      </c>
      <c r="B21">
        <v>15449580000</v>
      </c>
      <c r="C21" s="45" t="s">
        <v>165</v>
      </c>
      <c r="D21" t="s">
        <v>29</v>
      </c>
      <c r="E21" s="28">
        <v>63</v>
      </c>
      <c r="F21" s="28">
        <v>2814</v>
      </c>
      <c r="G21" s="35">
        <v>0.36016493095442492</v>
      </c>
      <c r="H21" s="36">
        <v>1800.4958842942483</v>
      </c>
      <c r="I21"/>
      <c r="J21"/>
      <c r="K21"/>
      <c r="L21"/>
      <c r="M21"/>
      <c r="N21"/>
      <c r="O21"/>
      <c r="P21"/>
      <c r="Q21"/>
    </row>
    <row r="22" spans="1:17" s="54" customFormat="1" ht="26.25" x14ac:dyDescent="0.4">
      <c r="A22" t="s">
        <v>25</v>
      </c>
      <c r="B22">
        <v>15494770000</v>
      </c>
      <c r="C22" s="45" t="s">
        <v>165</v>
      </c>
      <c r="D22" t="s">
        <v>125</v>
      </c>
      <c r="E22" s="28">
        <v>3</v>
      </c>
      <c r="F22" s="28">
        <v>2814</v>
      </c>
      <c r="G22" s="35">
        <v>0.33634754797441369</v>
      </c>
      <c r="H22" s="36">
        <v>1867.5179999999998</v>
      </c>
      <c r="I22"/>
      <c r="J22"/>
      <c r="K22"/>
      <c r="L22"/>
      <c r="M22"/>
      <c r="N22"/>
      <c r="O22"/>
      <c r="P22"/>
      <c r="Q22"/>
    </row>
    <row r="23" spans="1:17" s="54" customFormat="1" ht="26.25" x14ac:dyDescent="0.4">
      <c r="A23" t="s">
        <v>25</v>
      </c>
      <c r="B23">
        <v>15409140000</v>
      </c>
      <c r="C23" s="45" t="s">
        <v>165</v>
      </c>
      <c r="D23" t="s">
        <v>71</v>
      </c>
      <c r="E23" s="28">
        <v>11</v>
      </c>
      <c r="F23" s="28">
        <v>1795</v>
      </c>
      <c r="G23" s="35">
        <v>0.23443097493036222</v>
      </c>
      <c r="H23" s="36">
        <v>1374.1963999999998</v>
      </c>
      <c r="I23"/>
      <c r="J23"/>
      <c r="K23"/>
      <c r="L23"/>
      <c r="M23"/>
      <c r="N23"/>
      <c r="O23"/>
      <c r="P23"/>
      <c r="Q23"/>
    </row>
    <row r="24" spans="1:17" s="54" customFormat="1" ht="26.25" x14ac:dyDescent="0.4">
      <c r="A24" t="s">
        <v>25</v>
      </c>
      <c r="B24">
        <v>15592180000</v>
      </c>
      <c r="C24" s="45" t="s">
        <v>165</v>
      </c>
      <c r="D24" t="s">
        <v>131</v>
      </c>
      <c r="E24" s="28">
        <v>2</v>
      </c>
      <c r="F24" s="28">
        <v>2586</v>
      </c>
      <c r="G24" s="35">
        <v>0.40680464037122976</v>
      </c>
      <c r="H24" s="36">
        <v>1534.0031999999999</v>
      </c>
      <c r="I24"/>
      <c r="J24"/>
      <c r="K24"/>
      <c r="L24"/>
      <c r="M24"/>
      <c r="N24"/>
      <c r="O24"/>
      <c r="P24"/>
      <c r="Q24"/>
    </row>
    <row r="25" spans="1:17" s="54" customFormat="1" ht="26.25" x14ac:dyDescent="0.4">
      <c r="A25" t="s">
        <v>25</v>
      </c>
      <c r="B25">
        <v>3589240000</v>
      </c>
      <c r="C25" s="45" t="s">
        <v>165</v>
      </c>
      <c r="D25" t="s">
        <v>72</v>
      </c>
      <c r="E25" s="28">
        <v>35</v>
      </c>
      <c r="F25" s="28">
        <v>2814</v>
      </c>
      <c r="G25" s="35">
        <v>0.3418139543970784</v>
      </c>
      <c r="H25" s="36">
        <v>1852.1355323266214</v>
      </c>
      <c r="I25"/>
      <c r="J25"/>
      <c r="K25"/>
      <c r="L25"/>
      <c r="M25"/>
      <c r="N25"/>
      <c r="O25"/>
      <c r="P25"/>
      <c r="Q25"/>
    </row>
    <row r="26" spans="1:17" s="54" customFormat="1" ht="26.25" x14ac:dyDescent="0.4">
      <c r="A26" t="s">
        <v>25</v>
      </c>
      <c r="B26">
        <v>15570430009</v>
      </c>
      <c r="C26" s="45" t="s">
        <v>165</v>
      </c>
      <c r="D26" t="s">
        <v>33</v>
      </c>
      <c r="E26" s="28">
        <v>2.0000000000000009</v>
      </c>
      <c r="F26" s="28">
        <v>2814</v>
      </c>
      <c r="G26" s="35">
        <v>0.17244705046197581</v>
      </c>
      <c r="H26" s="36">
        <v>2328.7339999999999</v>
      </c>
      <c r="I26"/>
      <c r="J26"/>
      <c r="K26"/>
      <c r="L26"/>
      <c r="M26"/>
      <c r="N26"/>
      <c r="O26"/>
      <c r="P26"/>
      <c r="Q26"/>
    </row>
    <row r="27" spans="1:17" s="54" customFormat="1" ht="26.25" x14ac:dyDescent="0.4">
      <c r="A27" t="s">
        <v>25</v>
      </c>
      <c r="B27">
        <v>15570430000</v>
      </c>
      <c r="C27" s="45" t="s">
        <v>165</v>
      </c>
      <c r="D27" t="s">
        <v>33</v>
      </c>
      <c r="E27" s="28">
        <v>39</v>
      </c>
      <c r="F27" s="28">
        <v>2813.9999999999995</v>
      </c>
      <c r="G27" s="35">
        <v>0.36721904761904756</v>
      </c>
      <c r="H27" s="36">
        <v>1780.6455999999998</v>
      </c>
      <c r="I27"/>
      <c r="J27"/>
      <c r="K27"/>
      <c r="L27"/>
      <c r="M27"/>
      <c r="N27"/>
      <c r="O27"/>
      <c r="P27"/>
      <c r="Q27"/>
    </row>
    <row r="28" spans="1:17" s="54" customFormat="1" ht="26.25" x14ac:dyDescent="0.4">
      <c r="A28" t="s">
        <v>25</v>
      </c>
      <c r="B28">
        <v>4602640000</v>
      </c>
      <c r="C28" s="45" t="s">
        <v>165</v>
      </c>
      <c r="D28" t="s">
        <v>34</v>
      </c>
      <c r="E28" s="28">
        <v>39</v>
      </c>
      <c r="F28" s="28">
        <v>4042</v>
      </c>
      <c r="G28" s="35">
        <v>0.22527026224641269</v>
      </c>
      <c r="H28" s="36">
        <v>3131.4576000000002</v>
      </c>
      <c r="I28"/>
      <c r="J28"/>
      <c r="K28"/>
      <c r="L28"/>
      <c r="M28"/>
      <c r="N28"/>
      <c r="O28"/>
      <c r="P28"/>
      <c r="Q28"/>
    </row>
    <row r="29" spans="1:17" s="54" customFormat="1" ht="26.25" x14ac:dyDescent="0.4">
      <c r="A29" t="s">
        <v>25</v>
      </c>
      <c r="B29">
        <v>4603410000</v>
      </c>
      <c r="C29" s="45" t="s">
        <v>165</v>
      </c>
      <c r="D29" t="s">
        <v>41</v>
      </c>
      <c r="E29" s="28">
        <v>30</v>
      </c>
      <c r="F29" s="28">
        <v>3960.0000000000005</v>
      </c>
      <c r="G29" s="35">
        <v>0.21233393939393949</v>
      </c>
      <c r="H29" s="36">
        <v>3119.1576</v>
      </c>
      <c r="I29"/>
      <c r="J29"/>
      <c r="K29"/>
      <c r="L29"/>
      <c r="M29"/>
      <c r="N29"/>
      <c r="O29"/>
      <c r="P29"/>
      <c r="Q29"/>
    </row>
    <row r="30" spans="1:17" s="54" customFormat="1" ht="26.25" x14ac:dyDescent="0.4">
      <c r="A30" t="s">
        <v>25</v>
      </c>
      <c r="B30">
        <v>4512140000</v>
      </c>
      <c r="C30" s="45" t="s">
        <v>165</v>
      </c>
      <c r="D30" t="s">
        <v>43</v>
      </c>
      <c r="E30" s="28">
        <v>29</v>
      </c>
      <c r="F30" s="28">
        <v>4871</v>
      </c>
      <c r="G30" s="35">
        <v>0.28086889755696987</v>
      </c>
      <c r="H30" s="36">
        <v>3502.8875999999996</v>
      </c>
      <c r="I30"/>
      <c r="J30"/>
      <c r="K30"/>
      <c r="L30"/>
      <c r="M30"/>
      <c r="N30"/>
      <c r="O30"/>
      <c r="P30"/>
      <c r="Q30"/>
    </row>
    <row r="31" spans="1:17" s="54" customFormat="1" ht="26.25" x14ac:dyDescent="0.4">
      <c r="A31" t="s">
        <v>25</v>
      </c>
      <c r="B31">
        <v>15553090000</v>
      </c>
      <c r="C31" s="45" t="s">
        <v>165</v>
      </c>
      <c r="D31" t="s">
        <v>80</v>
      </c>
      <c r="E31" s="28">
        <v>8</v>
      </c>
      <c r="F31" s="28">
        <v>2315</v>
      </c>
      <c r="G31" s="35">
        <v>0.2494657451403888</v>
      </c>
      <c r="H31" s="36">
        <v>1737.4867999999999</v>
      </c>
      <c r="I31"/>
      <c r="J31"/>
      <c r="K31"/>
      <c r="L31"/>
      <c r="M31"/>
      <c r="N31"/>
      <c r="O31"/>
      <c r="P31"/>
      <c r="Q31"/>
    </row>
    <row r="32" spans="1:17" s="54" customFormat="1" ht="26.25" x14ac:dyDescent="0.4">
      <c r="A32" t="s">
        <v>25</v>
      </c>
      <c r="B32">
        <v>15549070000</v>
      </c>
      <c r="C32" s="45" t="s">
        <v>165</v>
      </c>
      <c r="D32" t="s">
        <v>66</v>
      </c>
      <c r="E32" s="28">
        <v>12</v>
      </c>
      <c r="F32" s="28">
        <v>2995</v>
      </c>
      <c r="G32" s="35">
        <v>0.27476678018920431</v>
      </c>
      <c r="H32" s="36">
        <v>2172.0734933333333</v>
      </c>
      <c r="I32"/>
      <c r="J32"/>
      <c r="K32"/>
      <c r="L32"/>
      <c r="M32"/>
      <c r="N32"/>
      <c r="O32"/>
      <c r="P32"/>
      <c r="Q32"/>
    </row>
    <row r="33" spans="1:17" s="54" customFormat="1" ht="26.25" x14ac:dyDescent="0.4">
      <c r="A33" t="s">
        <v>25</v>
      </c>
      <c r="B33">
        <v>3563590000</v>
      </c>
      <c r="C33" s="45" t="s">
        <v>165</v>
      </c>
      <c r="D33" t="s">
        <v>136</v>
      </c>
      <c r="E33" s="28">
        <v>2</v>
      </c>
      <c r="F33" s="28">
        <v>3650.9999999999995</v>
      </c>
      <c r="G33" s="35">
        <v>0.29506820049301563</v>
      </c>
      <c r="H33" s="36">
        <v>2573.7059999999997</v>
      </c>
      <c r="I33"/>
      <c r="J33"/>
      <c r="K33"/>
      <c r="L33"/>
      <c r="M33"/>
      <c r="N33"/>
      <c r="O33"/>
      <c r="P33"/>
      <c r="Q33"/>
    </row>
    <row r="34" spans="1:17" s="54" customFormat="1" ht="26.25" x14ac:dyDescent="0.4">
      <c r="A34" t="s">
        <v>25</v>
      </c>
      <c r="B34">
        <v>3111080000</v>
      </c>
      <c r="C34" s="45" t="s">
        <v>165</v>
      </c>
      <c r="D34" t="s">
        <v>114</v>
      </c>
      <c r="E34" s="28">
        <v>4</v>
      </c>
      <c r="F34" s="28">
        <v>3651</v>
      </c>
      <c r="G34" s="35">
        <v>0.20077491098329228</v>
      </c>
      <c r="H34" s="36">
        <v>2917.9708000000001</v>
      </c>
      <c r="I34"/>
      <c r="J34"/>
      <c r="K34"/>
      <c r="L34"/>
      <c r="M34"/>
      <c r="N34"/>
      <c r="O34"/>
      <c r="P34"/>
      <c r="Q34"/>
    </row>
    <row r="35" spans="1:17" s="54" customFormat="1" ht="27" thickBot="1" x14ac:dyDescent="0.45">
      <c r="A35" s="30" t="s">
        <v>25</v>
      </c>
      <c r="B35" s="30">
        <v>4508620000</v>
      </c>
      <c r="C35" s="43" t="s">
        <v>165</v>
      </c>
      <c r="D35" s="30" t="s">
        <v>132</v>
      </c>
      <c r="E35" s="31">
        <v>2</v>
      </c>
      <c r="F35" s="31">
        <v>3485</v>
      </c>
      <c r="G35" s="37">
        <v>0.1984461406025825</v>
      </c>
      <c r="H35" s="38">
        <v>2793.4151999999999</v>
      </c>
      <c r="I35"/>
      <c r="J35"/>
      <c r="K35"/>
      <c r="L35"/>
      <c r="M35"/>
      <c r="N35"/>
      <c r="O35"/>
      <c r="P35"/>
      <c r="Q35"/>
    </row>
    <row r="36" spans="1:17" s="54" customFormat="1" ht="27" thickTop="1" x14ac:dyDescent="0.4">
      <c r="A36" t="s">
        <v>25</v>
      </c>
      <c r="B36">
        <v>15508570000</v>
      </c>
      <c r="C36" s="44" t="s">
        <v>166</v>
      </c>
      <c r="D36" t="s">
        <v>79</v>
      </c>
      <c r="E36" s="28">
        <v>8</v>
      </c>
      <c r="F36" s="28">
        <v>3625</v>
      </c>
      <c r="G36" s="35">
        <v>0.24837517241379317</v>
      </c>
      <c r="H36" s="36">
        <v>2724.64</v>
      </c>
      <c r="I36"/>
      <c r="J36"/>
      <c r="K36"/>
      <c r="L36"/>
      <c r="M36"/>
      <c r="N36"/>
      <c r="O36"/>
      <c r="P36"/>
      <c r="Q36"/>
    </row>
    <row r="37" spans="1:17" s="54" customFormat="1" ht="26.25" x14ac:dyDescent="0.4">
      <c r="A37" t="s">
        <v>25</v>
      </c>
      <c r="B37">
        <v>1555319000010</v>
      </c>
      <c r="C37" s="45" t="s">
        <v>166</v>
      </c>
      <c r="D37" t="s">
        <v>54</v>
      </c>
      <c r="E37" s="28">
        <v>23</v>
      </c>
      <c r="F37" s="28">
        <v>2895</v>
      </c>
      <c r="G37" s="35">
        <v>0.25313892918825565</v>
      </c>
      <c r="H37" s="36">
        <v>2162.1628000000001</v>
      </c>
      <c r="I37"/>
      <c r="J37"/>
      <c r="K37"/>
      <c r="L37"/>
      <c r="M37"/>
      <c r="N37"/>
      <c r="O37"/>
      <c r="P37"/>
      <c r="Q37"/>
    </row>
    <row r="38" spans="1:17" s="54" customFormat="1" ht="26.25" x14ac:dyDescent="0.4">
      <c r="A38" t="s">
        <v>25</v>
      </c>
      <c r="B38">
        <v>15592260000</v>
      </c>
      <c r="C38" s="45" t="s">
        <v>166</v>
      </c>
      <c r="D38" t="s">
        <v>124</v>
      </c>
      <c r="E38" s="28">
        <v>3</v>
      </c>
      <c r="F38" s="28">
        <v>2895</v>
      </c>
      <c r="G38" s="35">
        <v>0.29702259067357517</v>
      </c>
      <c r="H38" s="36">
        <v>2035.1196</v>
      </c>
      <c r="I38"/>
      <c r="J38"/>
      <c r="K38"/>
      <c r="L38"/>
      <c r="M38"/>
      <c r="N38"/>
      <c r="O38"/>
      <c r="P38"/>
      <c r="Q38"/>
    </row>
    <row r="39" spans="1:17" s="54" customFormat="1" ht="26.25" x14ac:dyDescent="0.4">
      <c r="A39" t="s">
        <v>25</v>
      </c>
      <c r="B39">
        <v>15481540000</v>
      </c>
      <c r="C39" s="45" t="s">
        <v>166</v>
      </c>
      <c r="D39" t="s">
        <v>49</v>
      </c>
      <c r="E39" s="28">
        <v>23</v>
      </c>
      <c r="F39" s="28">
        <v>3920</v>
      </c>
      <c r="G39" s="35">
        <v>0.26035897959183685</v>
      </c>
      <c r="H39" s="36">
        <v>2899.3927999999996</v>
      </c>
      <c r="I39"/>
      <c r="J39"/>
      <c r="K39"/>
      <c r="L39"/>
      <c r="M39"/>
      <c r="N39"/>
      <c r="O39"/>
      <c r="P39"/>
      <c r="Q39"/>
    </row>
    <row r="40" spans="1:17" s="54" customFormat="1" ht="26.25" x14ac:dyDescent="0.4">
      <c r="A40" t="s">
        <v>25</v>
      </c>
      <c r="B40">
        <v>15501620000</v>
      </c>
      <c r="C40" s="45" t="s">
        <v>166</v>
      </c>
      <c r="D40" t="s">
        <v>93</v>
      </c>
      <c r="E40" s="28">
        <v>5</v>
      </c>
      <c r="F40" s="28">
        <v>3679</v>
      </c>
      <c r="G40" s="35">
        <v>0.26951758630062517</v>
      </c>
      <c r="H40" s="36">
        <v>2687.4448000000002</v>
      </c>
      <c r="I40"/>
      <c r="J40"/>
      <c r="K40"/>
      <c r="L40"/>
      <c r="M40"/>
      <c r="N40"/>
      <c r="O40"/>
      <c r="P40"/>
      <c r="Q40"/>
    </row>
    <row r="41" spans="1:17" s="54" customFormat="1" ht="26.25" x14ac:dyDescent="0.4">
      <c r="A41" t="s">
        <v>25</v>
      </c>
      <c r="B41">
        <v>15501020000</v>
      </c>
      <c r="C41" s="45" t="s">
        <v>166</v>
      </c>
      <c r="D41" t="s">
        <v>36</v>
      </c>
      <c r="E41" s="28">
        <v>34</v>
      </c>
      <c r="F41" s="28">
        <v>3348</v>
      </c>
      <c r="G41" s="35">
        <v>0.46</v>
      </c>
      <c r="H41" s="36">
        <v>1813</v>
      </c>
      <c r="I41"/>
      <c r="J41"/>
      <c r="K41"/>
      <c r="L41"/>
      <c r="M41"/>
      <c r="N41"/>
      <c r="O41"/>
      <c r="P41"/>
      <c r="Q41"/>
    </row>
    <row r="42" spans="1:17" s="54" customFormat="1" ht="26.25" x14ac:dyDescent="0.4">
      <c r="A42" t="s">
        <v>25</v>
      </c>
      <c r="B42">
        <v>3526920000</v>
      </c>
      <c r="C42" s="45" t="s">
        <v>166</v>
      </c>
      <c r="D42" t="s">
        <v>26</v>
      </c>
      <c r="E42" s="28">
        <v>67</v>
      </c>
      <c r="F42" s="28">
        <v>3348</v>
      </c>
      <c r="G42" s="35">
        <v>0.38232594279270449</v>
      </c>
      <c r="H42" s="36">
        <v>2067.9727435300256</v>
      </c>
      <c r="I42"/>
      <c r="J42"/>
      <c r="K42"/>
      <c r="L42"/>
      <c r="M42"/>
      <c r="N42"/>
      <c r="O42"/>
      <c r="P42"/>
      <c r="Q42"/>
    </row>
    <row r="43" spans="1:17" s="54" customFormat="1" ht="26.25" x14ac:dyDescent="0.4">
      <c r="A43" t="s">
        <v>25</v>
      </c>
      <c r="B43">
        <v>3589250000</v>
      </c>
      <c r="C43" s="45" t="s">
        <v>166</v>
      </c>
      <c r="D43" t="s">
        <v>47</v>
      </c>
      <c r="E43" s="28">
        <v>24</v>
      </c>
      <c r="F43" s="28">
        <v>3348</v>
      </c>
      <c r="G43" s="35">
        <v>0.40417812348781834</v>
      </c>
      <c r="H43" s="36">
        <v>1994.8116425627843</v>
      </c>
      <c r="I43"/>
      <c r="J43"/>
      <c r="K43"/>
      <c r="L43"/>
      <c r="M43"/>
      <c r="N43"/>
      <c r="O43"/>
      <c r="P43"/>
      <c r="Q43"/>
    </row>
    <row r="44" spans="1:17" s="54" customFormat="1" ht="26.25" x14ac:dyDescent="0.4">
      <c r="A44" t="s">
        <v>25</v>
      </c>
      <c r="B44">
        <v>3506970000</v>
      </c>
      <c r="C44" s="45" t="s">
        <v>166</v>
      </c>
      <c r="D44" t="s">
        <v>85</v>
      </c>
      <c r="E44" s="28">
        <v>6</v>
      </c>
      <c r="F44" s="28">
        <v>4532</v>
      </c>
      <c r="G44" s="35">
        <v>0.26041182700794352</v>
      </c>
      <c r="H44" s="36">
        <v>3351.8136</v>
      </c>
      <c r="I44"/>
      <c r="J44"/>
      <c r="K44"/>
      <c r="L44"/>
      <c r="M44"/>
      <c r="N44"/>
      <c r="O44"/>
      <c r="P44"/>
      <c r="Q44"/>
    </row>
    <row r="45" spans="1:17" s="54" customFormat="1" ht="26.25" x14ac:dyDescent="0.4">
      <c r="A45" t="s">
        <v>25</v>
      </c>
      <c r="B45">
        <v>3566880000</v>
      </c>
      <c r="C45" s="45" t="s">
        <v>166</v>
      </c>
      <c r="D45" t="s">
        <v>59</v>
      </c>
      <c r="E45" s="28">
        <v>18</v>
      </c>
      <c r="F45" s="28">
        <v>4238</v>
      </c>
      <c r="G45" s="35">
        <v>0.15</v>
      </c>
      <c r="H45" s="36">
        <v>3605</v>
      </c>
      <c r="I45"/>
      <c r="J45"/>
      <c r="K45"/>
      <c r="L45"/>
      <c r="M45"/>
      <c r="N45"/>
      <c r="O45"/>
      <c r="P45"/>
      <c r="Q45"/>
    </row>
    <row r="46" spans="1:17" s="54" customFormat="1" ht="26.25" x14ac:dyDescent="0.4">
      <c r="A46" t="s">
        <v>25</v>
      </c>
      <c r="B46">
        <v>15482650000</v>
      </c>
      <c r="C46" s="45" t="s">
        <v>166</v>
      </c>
      <c r="D46" t="s">
        <v>128</v>
      </c>
      <c r="E46" s="28">
        <v>3</v>
      </c>
      <c r="F46" s="28">
        <v>4957.9999999999991</v>
      </c>
      <c r="G46" s="35">
        <v>0.2604378378378378</v>
      </c>
      <c r="H46" s="36">
        <v>3666.7491999999993</v>
      </c>
      <c r="I46"/>
      <c r="J46"/>
      <c r="K46"/>
      <c r="L46"/>
      <c r="M46"/>
      <c r="N46"/>
      <c r="O46"/>
      <c r="P46"/>
      <c r="Q46"/>
    </row>
    <row r="47" spans="1:17" s="54" customFormat="1" ht="26.25" x14ac:dyDescent="0.4">
      <c r="A47" t="s">
        <v>25</v>
      </c>
      <c r="B47">
        <v>15553360000</v>
      </c>
      <c r="C47" s="45" t="s">
        <v>166</v>
      </c>
      <c r="D47" t="s">
        <v>129</v>
      </c>
      <c r="E47" s="28">
        <v>2</v>
      </c>
      <c r="F47" s="28">
        <v>3781.0000000000009</v>
      </c>
      <c r="G47" s="35">
        <v>0.26047088071938662</v>
      </c>
      <c r="H47" s="36">
        <v>2796.1596</v>
      </c>
      <c r="I47"/>
      <c r="J47"/>
      <c r="K47"/>
      <c r="L47"/>
      <c r="M47"/>
      <c r="N47"/>
      <c r="O47"/>
      <c r="P47"/>
      <c r="Q47"/>
    </row>
    <row r="48" spans="1:17" s="54" customFormat="1" ht="26.25" x14ac:dyDescent="0.4">
      <c r="A48" t="s">
        <v>25</v>
      </c>
      <c r="B48">
        <v>4514690000</v>
      </c>
      <c r="C48" s="45" t="s">
        <v>166</v>
      </c>
      <c r="D48" t="s">
        <v>142</v>
      </c>
      <c r="E48" s="28">
        <v>2</v>
      </c>
      <c r="F48" s="28">
        <v>7497</v>
      </c>
      <c r="G48" s="35">
        <v>0.20392935841003071</v>
      </c>
      <c r="H48" s="36">
        <v>5968.1415999999999</v>
      </c>
      <c r="I48"/>
      <c r="J48"/>
      <c r="K48"/>
      <c r="L48"/>
      <c r="M48"/>
      <c r="N48"/>
      <c r="O48"/>
      <c r="P48"/>
      <c r="Q48"/>
    </row>
    <row r="49" spans="1:17" s="54" customFormat="1" ht="26.25" x14ac:dyDescent="0.4">
      <c r="A49" t="s">
        <v>25</v>
      </c>
      <c r="B49">
        <v>4501780000</v>
      </c>
      <c r="C49" s="45" t="s">
        <v>166</v>
      </c>
      <c r="D49" t="s">
        <v>82</v>
      </c>
      <c r="E49" s="28">
        <v>8</v>
      </c>
      <c r="F49" s="28">
        <v>4829.0000000000009</v>
      </c>
      <c r="G49" s="35">
        <v>0.2603642324645743</v>
      </c>
      <c r="H49" s="36">
        <v>3571.7011214285712</v>
      </c>
      <c r="I49"/>
      <c r="J49"/>
      <c r="K49"/>
      <c r="L49"/>
      <c r="M49"/>
      <c r="N49"/>
      <c r="O49"/>
      <c r="P49"/>
      <c r="Q49"/>
    </row>
    <row r="50" spans="1:17" s="54" customFormat="1" ht="26.25" x14ac:dyDescent="0.4">
      <c r="A50" t="s">
        <v>25</v>
      </c>
      <c r="B50">
        <v>4515870000</v>
      </c>
      <c r="C50" s="45" t="s">
        <v>166</v>
      </c>
      <c r="D50" t="s">
        <v>134</v>
      </c>
      <c r="E50" s="28">
        <v>2</v>
      </c>
      <c r="F50" s="28">
        <v>6799</v>
      </c>
      <c r="G50" s="35">
        <v>0.32094513899102817</v>
      </c>
      <c r="H50" s="36">
        <v>4616.8939999999993</v>
      </c>
      <c r="I50"/>
      <c r="J50"/>
      <c r="K50"/>
      <c r="L50"/>
      <c r="M50"/>
      <c r="N50"/>
      <c r="O50"/>
      <c r="P50"/>
      <c r="Q50"/>
    </row>
    <row r="51" spans="1:17" s="54" customFormat="1" ht="26.25" x14ac:dyDescent="0.4">
      <c r="A51" t="s">
        <v>25</v>
      </c>
      <c r="B51" s="26">
        <v>4514770000</v>
      </c>
      <c r="C51" s="45" t="s">
        <v>166</v>
      </c>
      <c r="D51" t="s">
        <v>141</v>
      </c>
      <c r="E51" s="28">
        <v>2</v>
      </c>
      <c r="F51" s="28">
        <v>8995</v>
      </c>
      <c r="G51" s="35">
        <v>0.27507072818232348</v>
      </c>
      <c r="H51" s="36">
        <v>6520.7388000000001</v>
      </c>
      <c r="I51"/>
      <c r="J51"/>
      <c r="K51"/>
      <c r="L51"/>
      <c r="M51"/>
      <c r="N51"/>
      <c r="O51"/>
      <c r="P51"/>
      <c r="Q51"/>
    </row>
    <row r="52" spans="1:17" s="54" customFormat="1" ht="26.25" x14ac:dyDescent="0.4">
      <c r="A52" t="s">
        <v>25</v>
      </c>
      <c r="B52">
        <v>3112170009</v>
      </c>
      <c r="C52" s="45" t="s">
        <v>166</v>
      </c>
      <c r="D52" t="s">
        <v>159</v>
      </c>
      <c r="E52" s="28">
        <v>50</v>
      </c>
      <c r="F52" s="28">
        <v>3425</v>
      </c>
      <c r="G52" s="35">
        <v>0.35</v>
      </c>
      <c r="H52" s="36">
        <f>+F52*0.65</f>
        <v>2226.25</v>
      </c>
      <c r="I52"/>
      <c r="J52"/>
      <c r="K52"/>
      <c r="L52"/>
      <c r="M52"/>
      <c r="N52"/>
      <c r="O52"/>
      <c r="P52"/>
      <c r="Q52"/>
    </row>
    <row r="53" spans="1:17" s="54" customFormat="1" ht="26.25" x14ac:dyDescent="0.4">
      <c r="A53" t="s">
        <v>25</v>
      </c>
      <c r="B53">
        <v>4513900000</v>
      </c>
      <c r="C53" s="45" t="s">
        <v>166</v>
      </c>
      <c r="D53" t="s">
        <v>65</v>
      </c>
      <c r="E53" s="28">
        <v>12</v>
      </c>
      <c r="F53" s="28">
        <v>8298</v>
      </c>
      <c r="G53" s="35">
        <v>0.29496418414075687</v>
      </c>
      <c r="H53" s="36">
        <v>5850.3871999999992</v>
      </c>
      <c r="I53"/>
      <c r="J53"/>
      <c r="K53"/>
      <c r="L53"/>
      <c r="M53"/>
      <c r="N53"/>
      <c r="O53"/>
      <c r="P53"/>
      <c r="Q53"/>
    </row>
    <row r="54" spans="1:17" s="54" customFormat="1" ht="26.25" x14ac:dyDescent="0.4">
      <c r="A54" t="s">
        <v>25</v>
      </c>
      <c r="B54">
        <v>4515940000</v>
      </c>
      <c r="C54" s="45" t="s">
        <v>166</v>
      </c>
      <c r="D54" t="s">
        <v>62</v>
      </c>
      <c r="E54" s="28">
        <v>14.999999999999996</v>
      </c>
      <c r="F54" s="28">
        <v>4994.9999999999991</v>
      </c>
      <c r="G54" s="35">
        <v>0.40211675972856975</v>
      </c>
      <c r="H54" s="36">
        <v>2986.4267851557934</v>
      </c>
      <c r="I54"/>
      <c r="J54"/>
      <c r="K54"/>
      <c r="L54"/>
      <c r="M54"/>
      <c r="N54"/>
      <c r="O54"/>
      <c r="P54"/>
      <c r="Q54"/>
    </row>
    <row r="55" spans="1:17" s="54" customFormat="1" ht="26.25" x14ac:dyDescent="0.4">
      <c r="A55" t="s">
        <v>25</v>
      </c>
      <c r="B55">
        <v>4430450000</v>
      </c>
      <c r="C55" s="45" t="s">
        <v>166</v>
      </c>
      <c r="D55" t="s">
        <v>81</v>
      </c>
      <c r="E55" s="28">
        <v>8</v>
      </c>
      <c r="F55" s="28">
        <v>3401</v>
      </c>
      <c r="G55" s="35">
        <v>0.18114966186415768</v>
      </c>
      <c r="H55" s="36">
        <v>2784.91</v>
      </c>
      <c r="I55"/>
      <c r="J55"/>
      <c r="K55"/>
      <c r="L55"/>
      <c r="M55"/>
      <c r="N55"/>
      <c r="O55"/>
      <c r="P55"/>
      <c r="Q55"/>
    </row>
    <row r="56" spans="1:17" s="54" customFormat="1" ht="26.25" x14ac:dyDescent="0.4">
      <c r="A56" t="s">
        <v>25</v>
      </c>
      <c r="B56">
        <v>4600770000</v>
      </c>
      <c r="C56" s="45" t="s">
        <v>166</v>
      </c>
      <c r="D56" t="s">
        <v>135</v>
      </c>
      <c r="E56" s="28">
        <v>2</v>
      </c>
      <c r="F56" s="28">
        <v>4256</v>
      </c>
      <c r="G56" s="35">
        <v>0.29790159774436098</v>
      </c>
      <c r="H56" s="36">
        <v>2988.1307999999995</v>
      </c>
      <c r="I56"/>
      <c r="J56"/>
      <c r="K56"/>
      <c r="L56"/>
      <c r="M56"/>
      <c r="N56"/>
      <c r="O56"/>
      <c r="P56"/>
      <c r="Q56"/>
    </row>
    <row r="57" spans="1:17" s="54" customFormat="1" ht="26.25" x14ac:dyDescent="0.4">
      <c r="A57" t="s">
        <v>25</v>
      </c>
      <c r="B57">
        <v>4512200000</v>
      </c>
      <c r="C57" s="45" t="s">
        <v>166</v>
      </c>
      <c r="D57" t="s">
        <v>119</v>
      </c>
      <c r="E57" s="28">
        <v>4</v>
      </c>
      <c r="F57" s="28">
        <v>5344</v>
      </c>
      <c r="G57" s="35">
        <v>0.14453592814371266</v>
      </c>
      <c r="H57" s="36">
        <v>4571.5999999999995</v>
      </c>
      <c r="I57"/>
      <c r="J57"/>
      <c r="K57"/>
      <c r="L57"/>
      <c r="M57"/>
      <c r="N57"/>
      <c r="O57"/>
      <c r="P57"/>
      <c r="Q57"/>
    </row>
    <row r="58" spans="1:17" s="54" customFormat="1" ht="27" thickBot="1" x14ac:dyDescent="0.45">
      <c r="A58" s="30" t="s">
        <v>25</v>
      </c>
      <c r="B58" s="30">
        <v>4514920000</v>
      </c>
      <c r="C58" s="43" t="s">
        <v>166</v>
      </c>
      <c r="D58" s="30" t="s">
        <v>67</v>
      </c>
      <c r="E58" s="31">
        <v>12</v>
      </c>
      <c r="F58" s="31">
        <v>6995</v>
      </c>
      <c r="G58" s="37">
        <v>0.35986082501994188</v>
      </c>
      <c r="H58" s="38">
        <v>4477.7735289855063</v>
      </c>
      <c r="I58"/>
      <c r="J58"/>
      <c r="K58"/>
      <c r="L58"/>
      <c r="M58"/>
      <c r="N58"/>
      <c r="O58"/>
      <c r="P58"/>
      <c r="Q58"/>
    </row>
    <row r="59" spans="1:17" s="54" customFormat="1" ht="27" thickTop="1" x14ac:dyDescent="0.4">
      <c r="A59" t="s">
        <v>25</v>
      </c>
      <c r="B59">
        <v>15492620008</v>
      </c>
      <c r="C59" s="44" t="s">
        <v>167</v>
      </c>
      <c r="D59" t="s">
        <v>138</v>
      </c>
      <c r="E59" s="28">
        <v>2</v>
      </c>
      <c r="F59" s="28">
        <v>3995</v>
      </c>
      <c r="G59" s="35">
        <v>0.31914392991239049</v>
      </c>
      <c r="H59" s="36">
        <v>2720.02</v>
      </c>
      <c r="I59"/>
      <c r="J59"/>
      <c r="K59"/>
      <c r="L59"/>
      <c r="M59"/>
      <c r="N59"/>
      <c r="O59"/>
      <c r="P59"/>
      <c r="Q59"/>
    </row>
    <row r="60" spans="1:17" s="54" customFormat="1" ht="26.25" x14ac:dyDescent="0.4">
      <c r="A60" t="s">
        <v>25</v>
      </c>
      <c r="B60">
        <v>3560730000</v>
      </c>
      <c r="C60" s="45" t="s">
        <v>167</v>
      </c>
      <c r="D60" t="s">
        <v>88</v>
      </c>
      <c r="E60" s="28">
        <v>6</v>
      </c>
      <c r="F60" s="28">
        <v>5299</v>
      </c>
      <c r="G60" s="35">
        <v>0.24523917720324592</v>
      </c>
      <c r="H60" s="36">
        <v>3999.4775999999997</v>
      </c>
      <c r="I60"/>
      <c r="J60"/>
      <c r="K60"/>
      <c r="L60"/>
      <c r="M60"/>
      <c r="N60"/>
      <c r="O60"/>
      <c r="P60"/>
      <c r="Q60"/>
    </row>
    <row r="61" spans="1:17" s="54" customFormat="1" ht="26.25" x14ac:dyDescent="0.4">
      <c r="A61" t="s">
        <v>25</v>
      </c>
      <c r="B61">
        <v>3508090000</v>
      </c>
      <c r="C61" s="45" t="s">
        <v>167</v>
      </c>
      <c r="D61" t="s">
        <v>151</v>
      </c>
      <c r="E61" s="28">
        <v>1</v>
      </c>
      <c r="F61" s="28">
        <v>4842</v>
      </c>
      <c r="G61" s="39">
        <v>0.2754845656064987</v>
      </c>
      <c r="H61" s="40">
        <v>3508.1037333333334</v>
      </c>
      <c r="I61"/>
      <c r="J61"/>
      <c r="K61"/>
      <c r="L61"/>
      <c r="M61"/>
      <c r="N61"/>
      <c r="O61"/>
      <c r="P61"/>
      <c r="Q61"/>
    </row>
    <row r="62" spans="1:17" s="54" customFormat="1" ht="26.25" x14ac:dyDescent="0.4">
      <c r="A62" t="s">
        <v>25</v>
      </c>
      <c r="B62">
        <v>3112160000</v>
      </c>
      <c r="C62" s="45" t="s">
        <v>167</v>
      </c>
      <c r="D62" t="s">
        <v>152</v>
      </c>
      <c r="E62" s="28">
        <v>0.99999999999999956</v>
      </c>
      <c r="F62" s="28">
        <v>4842</v>
      </c>
      <c r="G62" s="35">
        <v>0.3065348891642572</v>
      </c>
      <c r="H62" s="36">
        <v>3357.7580666666668</v>
      </c>
      <c r="I62"/>
      <c r="J62"/>
      <c r="K62"/>
      <c r="L62"/>
      <c r="M62"/>
      <c r="N62"/>
      <c r="O62"/>
      <c r="P62"/>
      <c r="Q62"/>
    </row>
    <row r="63" spans="1:17" s="54" customFormat="1" ht="26.25" x14ac:dyDescent="0.4">
      <c r="A63" t="s">
        <v>25</v>
      </c>
      <c r="B63">
        <v>15553160000</v>
      </c>
      <c r="C63" s="45" t="s">
        <v>167</v>
      </c>
      <c r="D63" t="s">
        <v>92</v>
      </c>
      <c r="E63" s="28">
        <v>5</v>
      </c>
      <c r="F63" s="28">
        <v>4295</v>
      </c>
      <c r="G63" s="35">
        <v>0.28323129220023291</v>
      </c>
      <c r="H63" s="36">
        <v>3078.5215999999996</v>
      </c>
      <c r="I63"/>
      <c r="J63"/>
      <c r="K63"/>
      <c r="L63"/>
      <c r="M63"/>
      <c r="N63"/>
      <c r="O63"/>
      <c r="P63"/>
      <c r="Q63"/>
    </row>
    <row r="64" spans="1:17" s="54" customFormat="1" ht="26.25" x14ac:dyDescent="0.4">
      <c r="A64" t="s">
        <v>25</v>
      </c>
      <c r="B64">
        <v>3573270000</v>
      </c>
      <c r="C64" s="45" t="s">
        <v>167</v>
      </c>
      <c r="D64" t="s">
        <v>91</v>
      </c>
      <c r="E64" s="28">
        <v>5</v>
      </c>
      <c r="F64" s="28">
        <v>4717</v>
      </c>
      <c r="G64" s="35">
        <v>0.34008741149035415</v>
      </c>
      <c r="H64" s="36">
        <v>3112.8076799999994</v>
      </c>
      <c r="I64"/>
      <c r="J64"/>
      <c r="K64"/>
      <c r="L64"/>
      <c r="M64"/>
      <c r="N64"/>
      <c r="O64"/>
      <c r="P64"/>
      <c r="Q64"/>
    </row>
    <row r="65" spans="1:17" s="54" customFormat="1" ht="26.25" x14ac:dyDescent="0.4">
      <c r="A65" t="s">
        <v>25</v>
      </c>
      <c r="B65">
        <v>3561770000</v>
      </c>
      <c r="C65" s="45" t="s">
        <v>167</v>
      </c>
      <c r="D65" t="s">
        <v>77</v>
      </c>
      <c r="E65" s="28">
        <v>9.9999999999999964</v>
      </c>
      <c r="F65" s="28">
        <v>4695</v>
      </c>
      <c r="G65" s="35">
        <v>0.30501989350372738</v>
      </c>
      <c r="H65" s="36">
        <v>3262.9315999999999</v>
      </c>
      <c r="I65"/>
      <c r="J65"/>
      <c r="K65"/>
      <c r="L65"/>
      <c r="M65"/>
      <c r="N65"/>
      <c r="O65"/>
      <c r="P65"/>
      <c r="Q65"/>
    </row>
    <row r="66" spans="1:17" s="54" customFormat="1" ht="26.25" x14ac:dyDescent="0.4">
      <c r="A66" t="s">
        <v>25</v>
      </c>
      <c r="B66">
        <v>3507370000</v>
      </c>
      <c r="C66" s="45" t="s">
        <v>167</v>
      </c>
      <c r="D66" t="s">
        <v>48</v>
      </c>
      <c r="E66" s="28">
        <v>24</v>
      </c>
      <c r="F66" s="28">
        <v>4409</v>
      </c>
      <c r="G66" s="35">
        <v>0.28151054660920849</v>
      </c>
      <c r="H66" s="36">
        <v>3167.8199999999997</v>
      </c>
      <c r="I66"/>
      <c r="J66"/>
      <c r="K66"/>
      <c r="L66"/>
      <c r="M66"/>
      <c r="N66"/>
      <c r="O66"/>
      <c r="P66"/>
      <c r="Q66"/>
    </row>
    <row r="67" spans="1:17" s="54" customFormat="1" ht="26.25" x14ac:dyDescent="0.4">
      <c r="A67" t="s">
        <v>25</v>
      </c>
      <c r="B67">
        <v>15499360009</v>
      </c>
      <c r="C67" s="45" t="s">
        <v>167</v>
      </c>
      <c r="D67" t="s">
        <v>32</v>
      </c>
      <c r="E67" s="28">
        <v>43</v>
      </c>
      <c r="F67" s="28">
        <v>4739</v>
      </c>
      <c r="G67" s="35">
        <v>0.3605384868072572</v>
      </c>
      <c r="H67" s="36">
        <v>3030.4081110204083</v>
      </c>
      <c r="I67"/>
      <c r="J67"/>
      <c r="K67"/>
      <c r="L67"/>
      <c r="M67"/>
      <c r="N67"/>
      <c r="O67"/>
      <c r="P67"/>
      <c r="Q67"/>
    </row>
    <row r="68" spans="1:17" s="54" customFormat="1" ht="26.25" x14ac:dyDescent="0.4">
      <c r="A68" t="s">
        <v>25</v>
      </c>
      <c r="B68">
        <v>4508630000</v>
      </c>
      <c r="C68" s="45" t="s">
        <v>167</v>
      </c>
      <c r="D68" t="s">
        <v>118</v>
      </c>
      <c r="E68" s="29">
        <v>4</v>
      </c>
      <c r="F68" s="29">
        <v>4195</v>
      </c>
      <c r="G68" s="35">
        <v>7.3560905840286128E-3</v>
      </c>
      <c r="H68" s="36">
        <v>4164.1412</v>
      </c>
      <c r="I68"/>
      <c r="J68"/>
      <c r="K68"/>
      <c r="L68"/>
      <c r="M68"/>
      <c r="N68"/>
      <c r="O68"/>
      <c r="P68"/>
      <c r="Q68"/>
    </row>
    <row r="69" spans="1:17" s="54" customFormat="1" ht="26.25" x14ac:dyDescent="0.4">
      <c r="A69" t="s">
        <v>25</v>
      </c>
      <c r="B69">
        <v>4505150000</v>
      </c>
      <c r="C69" s="45" t="s">
        <v>167</v>
      </c>
      <c r="D69" t="s">
        <v>144</v>
      </c>
      <c r="E69" s="28">
        <v>2</v>
      </c>
      <c r="F69" s="28">
        <v>6322</v>
      </c>
      <c r="G69" s="35">
        <v>0.24343853211009178</v>
      </c>
      <c r="H69" s="36">
        <v>4782.9815999999992</v>
      </c>
      <c r="I69"/>
      <c r="J69"/>
      <c r="K69"/>
      <c r="L69"/>
      <c r="M69"/>
      <c r="N69"/>
      <c r="O69"/>
      <c r="P69"/>
      <c r="Q69"/>
    </row>
    <row r="70" spans="1:17" s="54" customFormat="1" ht="26.25" x14ac:dyDescent="0.4">
      <c r="A70" t="s">
        <v>25</v>
      </c>
      <c r="B70">
        <v>4508700000</v>
      </c>
      <c r="C70" s="45" t="s">
        <v>167</v>
      </c>
      <c r="D70" t="s">
        <v>108</v>
      </c>
      <c r="E70" s="28">
        <v>4</v>
      </c>
      <c r="F70" s="28">
        <v>6386.9999999999991</v>
      </c>
      <c r="G70" s="35">
        <v>0.28842523876624393</v>
      </c>
      <c r="H70" s="36">
        <v>4544.8279999999995</v>
      </c>
      <c r="I70"/>
      <c r="J70"/>
      <c r="K70"/>
      <c r="L70"/>
      <c r="M70"/>
      <c r="N70"/>
      <c r="O70"/>
      <c r="P70"/>
      <c r="Q70"/>
    </row>
    <row r="71" spans="1:17" s="54" customFormat="1" ht="26.25" x14ac:dyDescent="0.4">
      <c r="A71" t="s">
        <v>25</v>
      </c>
      <c r="B71">
        <v>3507230000</v>
      </c>
      <c r="C71" s="45" t="s">
        <v>167</v>
      </c>
      <c r="D71" t="s">
        <v>53</v>
      </c>
      <c r="E71" s="28">
        <v>21</v>
      </c>
      <c r="F71" s="28">
        <v>5573</v>
      </c>
      <c r="G71" s="35">
        <v>0.21866692984030148</v>
      </c>
      <c r="H71" s="36">
        <v>4354.3692000000001</v>
      </c>
      <c r="I71"/>
      <c r="J71"/>
      <c r="K71"/>
      <c r="L71"/>
      <c r="M71"/>
      <c r="N71"/>
      <c r="O71"/>
      <c r="P71"/>
      <c r="Q71"/>
    </row>
    <row r="72" spans="1:17" s="54" customFormat="1" ht="26.25" x14ac:dyDescent="0.4">
      <c r="A72" t="s">
        <v>25</v>
      </c>
      <c r="B72">
        <v>15549090000</v>
      </c>
      <c r="C72" s="45" t="s">
        <v>167</v>
      </c>
      <c r="D72" t="s">
        <v>78</v>
      </c>
      <c r="E72" s="28">
        <v>8</v>
      </c>
      <c r="F72" s="28">
        <v>3481</v>
      </c>
      <c r="G72" s="35">
        <v>0.26034610744039066</v>
      </c>
      <c r="H72" s="36">
        <v>2574.7352000000001</v>
      </c>
      <c r="I72"/>
      <c r="J72"/>
      <c r="K72"/>
      <c r="L72"/>
      <c r="M72"/>
      <c r="N72"/>
      <c r="O72"/>
      <c r="P72"/>
      <c r="Q72"/>
    </row>
    <row r="73" spans="1:17" s="54" customFormat="1" ht="26.25" x14ac:dyDescent="0.4">
      <c r="A73" t="s">
        <v>25</v>
      </c>
      <c r="B73">
        <v>450188000010</v>
      </c>
      <c r="C73" s="45" t="s">
        <v>167</v>
      </c>
      <c r="D73" t="s">
        <v>99</v>
      </c>
      <c r="E73" s="28">
        <v>8</v>
      </c>
      <c r="F73" s="28">
        <v>6825</v>
      </c>
      <c r="G73" s="35">
        <v>0.2435961904761906</v>
      </c>
      <c r="H73" s="36">
        <v>5162.4559999999992</v>
      </c>
      <c r="I73"/>
      <c r="J73"/>
      <c r="K73"/>
      <c r="L73"/>
      <c r="M73"/>
      <c r="N73"/>
      <c r="O73"/>
      <c r="P73"/>
      <c r="Q73"/>
    </row>
    <row r="74" spans="1:17" s="54" customFormat="1" ht="26.25" x14ac:dyDescent="0.4">
      <c r="A74" t="s">
        <v>25</v>
      </c>
      <c r="B74">
        <v>15502420009</v>
      </c>
      <c r="C74" s="45" t="s">
        <v>167</v>
      </c>
      <c r="D74" t="s">
        <v>117</v>
      </c>
      <c r="E74" s="28">
        <v>4</v>
      </c>
      <c r="F74" s="28">
        <v>5780</v>
      </c>
      <c r="G74" s="35">
        <v>0.47364221453287192</v>
      </c>
      <c r="H74" s="36">
        <v>3042.3480000000004</v>
      </c>
      <c r="I74"/>
      <c r="J74"/>
      <c r="K74"/>
      <c r="L74"/>
      <c r="M74"/>
      <c r="N74"/>
      <c r="O74"/>
      <c r="P74"/>
      <c r="Q74"/>
    </row>
    <row r="75" spans="1:17" s="54" customFormat="1" ht="26.25" x14ac:dyDescent="0.4">
      <c r="A75" t="s">
        <v>25</v>
      </c>
      <c r="B75">
        <v>15498150000</v>
      </c>
      <c r="C75" s="45" t="s">
        <v>167</v>
      </c>
      <c r="D75" t="s">
        <v>95</v>
      </c>
      <c r="E75" s="28">
        <v>5</v>
      </c>
      <c r="F75" s="28">
        <v>5299</v>
      </c>
      <c r="G75" s="35">
        <v>0.28816158520475565</v>
      </c>
      <c r="H75" s="36">
        <v>3772.0317599999998</v>
      </c>
      <c r="I75"/>
      <c r="J75"/>
      <c r="K75"/>
      <c r="L75"/>
      <c r="M75"/>
      <c r="N75"/>
      <c r="O75"/>
      <c r="P75"/>
      <c r="Q75"/>
    </row>
    <row r="76" spans="1:17" s="54" customFormat="1" ht="26.25" x14ac:dyDescent="0.4">
      <c r="A76" t="s">
        <v>25</v>
      </c>
      <c r="B76">
        <v>15492640008</v>
      </c>
      <c r="C76" s="45" t="s">
        <v>167</v>
      </c>
      <c r="D76" t="s">
        <v>60</v>
      </c>
      <c r="E76" s="28">
        <v>17</v>
      </c>
      <c r="F76" s="28">
        <v>3995</v>
      </c>
      <c r="G76" s="35">
        <v>0.22101286608260332</v>
      </c>
      <c r="H76" s="36">
        <v>3112.0535999999997</v>
      </c>
      <c r="I76"/>
      <c r="J76"/>
      <c r="K76"/>
      <c r="L76"/>
      <c r="M76"/>
      <c r="N76"/>
      <c r="O76"/>
      <c r="P76"/>
      <c r="Q76"/>
    </row>
    <row r="77" spans="1:17" s="54" customFormat="1" ht="26.25" x14ac:dyDescent="0.4">
      <c r="A77" t="s">
        <v>25</v>
      </c>
      <c r="B77">
        <v>15592250000</v>
      </c>
      <c r="C77" s="45" t="s">
        <v>167</v>
      </c>
      <c r="D77" t="s">
        <v>86</v>
      </c>
      <c r="E77" s="28">
        <v>6</v>
      </c>
      <c r="F77" s="28">
        <v>4125</v>
      </c>
      <c r="G77" s="35">
        <v>0.24982021818181813</v>
      </c>
      <c r="H77" s="36">
        <v>3094.4916000000003</v>
      </c>
      <c r="I77"/>
      <c r="J77"/>
      <c r="K77"/>
      <c r="L77"/>
      <c r="M77"/>
      <c r="N77"/>
      <c r="O77"/>
      <c r="P77"/>
      <c r="Q77"/>
    </row>
    <row r="78" spans="1:17" s="54" customFormat="1" ht="26.25" x14ac:dyDescent="0.4">
      <c r="A78" t="s">
        <v>25</v>
      </c>
      <c r="B78">
        <v>15504350008</v>
      </c>
      <c r="C78" s="45" t="s">
        <v>167</v>
      </c>
      <c r="D78" t="s">
        <v>73</v>
      </c>
      <c r="E78" s="28">
        <v>31</v>
      </c>
      <c r="F78" s="28">
        <v>5617</v>
      </c>
      <c r="G78" s="35">
        <v>0.44017294548381858</v>
      </c>
      <c r="H78" s="36">
        <v>3144.5485652173911</v>
      </c>
      <c r="I78"/>
      <c r="J78"/>
      <c r="K78"/>
      <c r="L78"/>
      <c r="M78"/>
      <c r="N78"/>
      <c r="O78"/>
      <c r="P78"/>
      <c r="Q78"/>
    </row>
    <row r="79" spans="1:17" s="54" customFormat="1" ht="26.25" x14ac:dyDescent="0.4">
      <c r="A79" t="s">
        <v>25</v>
      </c>
      <c r="B79">
        <v>15591970000</v>
      </c>
      <c r="C79" s="45" t="s">
        <v>167</v>
      </c>
      <c r="D79" t="s">
        <v>94</v>
      </c>
      <c r="E79" s="28">
        <v>5</v>
      </c>
      <c r="F79" s="28">
        <v>3794.9999999999995</v>
      </c>
      <c r="G79" s="35">
        <v>0.25035794466403161</v>
      </c>
      <c r="H79" s="36">
        <v>2844.8915999999999</v>
      </c>
      <c r="I79"/>
      <c r="J79"/>
      <c r="K79"/>
      <c r="L79"/>
      <c r="M79"/>
      <c r="N79"/>
      <c r="O79"/>
      <c r="P79"/>
      <c r="Q79"/>
    </row>
    <row r="80" spans="1:17" s="54" customFormat="1" ht="26.25" x14ac:dyDescent="0.4">
      <c r="A80" t="s">
        <v>25</v>
      </c>
      <c r="B80">
        <v>15499370000</v>
      </c>
      <c r="C80" s="45" t="s">
        <v>167</v>
      </c>
      <c r="D80" t="s">
        <v>120</v>
      </c>
      <c r="E80" s="28">
        <v>4</v>
      </c>
      <c r="F80" s="28">
        <v>4995</v>
      </c>
      <c r="G80" s="35">
        <v>0.34462550550550564</v>
      </c>
      <c r="H80" s="36">
        <v>3273.5955999999992</v>
      </c>
      <c r="I80"/>
      <c r="J80"/>
      <c r="K80"/>
      <c r="L80"/>
      <c r="M80"/>
      <c r="N80"/>
      <c r="O80"/>
      <c r="P80"/>
      <c r="Q80"/>
    </row>
    <row r="81" spans="1:17" s="54" customFormat="1" ht="26.25" x14ac:dyDescent="0.4">
      <c r="A81" t="s">
        <v>25</v>
      </c>
      <c r="B81">
        <v>15500770000</v>
      </c>
      <c r="C81" s="45" t="s">
        <v>167</v>
      </c>
      <c r="D81" t="s">
        <v>68</v>
      </c>
      <c r="E81" s="28">
        <v>12</v>
      </c>
      <c r="F81" s="28">
        <v>4484</v>
      </c>
      <c r="G81" s="35">
        <v>0.20992007136485294</v>
      </c>
      <c r="H81" s="36">
        <v>3542.7183999999997</v>
      </c>
      <c r="I81"/>
      <c r="J81"/>
      <c r="K81"/>
      <c r="L81"/>
      <c r="M81"/>
      <c r="N81"/>
      <c r="O81"/>
      <c r="P81"/>
      <c r="Q81"/>
    </row>
    <row r="82" spans="1:17" s="54" customFormat="1" ht="26.25" x14ac:dyDescent="0.4">
      <c r="A82" t="s">
        <v>25</v>
      </c>
      <c r="B82">
        <v>4320110000</v>
      </c>
      <c r="C82" s="45" t="s">
        <v>167</v>
      </c>
      <c r="D82" t="s">
        <v>133</v>
      </c>
      <c r="E82" s="28">
        <v>2</v>
      </c>
      <c r="F82" s="28">
        <v>4484</v>
      </c>
      <c r="G82" s="35">
        <v>0.19519759143621765</v>
      </c>
      <c r="H82" s="36">
        <v>3608.7340000000004</v>
      </c>
      <c r="I82"/>
      <c r="J82"/>
      <c r="K82"/>
      <c r="L82"/>
      <c r="M82"/>
      <c r="N82"/>
      <c r="O82"/>
      <c r="P82"/>
      <c r="Q82"/>
    </row>
    <row r="83" spans="1:17" s="54" customFormat="1" ht="26.25" x14ac:dyDescent="0.4">
      <c r="A83" t="s">
        <v>25</v>
      </c>
      <c r="B83">
        <v>3508250000</v>
      </c>
      <c r="C83" s="45" t="s">
        <v>167</v>
      </c>
      <c r="D83" t="s">
        <v>75</v>
      </c>
      <c r="E83" s="28">
        <v>11</v>
      </c>
      <c r="F83" s="28">
        <v>7182</v>
      </c>
      <c r="G83" s="35">
        <v>0.2180228905597327</v>
      </c>
      <c r="H83" s="36">
        <v>5616.1596</v>
      </c>
      <c r="I83"/>
      <c r="J83"/>
      <c r="K83"/>
      <c r="L83"/>
      <c r="M83"/>
      <c r="N83"/>
      <c r="O83"/>
      <c r="P83"/>
      <c r="Q83"/>
    </row>
    <row r="84" spans="1:17" s="54" customFormat="1" ht="27" thickBot="1" x14ac:dyDescent="0.45">
      <c r="A84" s="30" t="s">
        <v>25</v>
      </c>
      <c r="B84" s="30">
        <v>3587530000</v>
      </c>
      <c r="C84" s="43" t="s">
        <v>167</v>
      </c>
      <c r="D84" s="30" t="s">
        <v>111</v>
      </c>
      <c r="E84" s="31">
        <v>4</v>
      </c>
      <c r="F84" s="31">
        <v>7182</v>
      </c>
      <c r="G84" s="37">
        <v>0.29799053188526881</v>
      </c>
      <c r="H84" s="38">
        <v>5041.8319999999994</v>
      </c>
      <c r="I84"/>
      <c r="J84"/>
      <c r="K84"/>
      <c r="L84"/>
      <c r="M84"/>
      <c r="N84"/>
      <c r="O84"/>
      <c r="P84"/>
      <c r="Q84"/>
    </row>
    <row r="85" spans="1:17" s="54" customFormat="1" ht="27" thickTop="1" x14ac:dyDescent="0.4">
      <c r="A85" t="s">
        <v>25</v>
      </c>
      <c r="B85">
        <v>15570160000</v>
      </c>
      <c r="C85" s="41" t="s">
        <v>168</v>
      </c>
      <c r="D85" t="s">
        <v>148</v>
      </c>
      <c r="E85" s="28">
        <v>56</v>
      </c>
      <c r="F85" s="28">
        <v>5564</v>
      </c>
      <c r="G85" s="35">
        <v>0.35849956953251061</v>
      </c>
      <c r="H85" s="36">
        <v>3569.3083951211111</v>
      </c>
      <c r="I85"/>
      <c r="J85"/>
      <c r="K85"/>
      <c r="L85"/>
      <c r="M85"/>
      <c r="N85"/>
      <c r="O85"/>
      <c r="P85"/>
      <c r="Q85"/>
    </row>
    <row r="86" spans="1:17" s="54" customFormat="1" ht="26.25" x14ac:dyDescent="0.4">
      <c r="A86" t="s">
        <v>25</v>
      </c>
      <c r="B86">
        <v>15554790000</v>
      </c>
      <c r="C86" s="41" t="s">
        <v>168</v>
      </c>
      <c r="D86" t="s">
        <v>70</v>
      </c>
      <c r="E86" s="28">
        <v>11</v>
      </c>
      <c r="F86" s="28">
        <v>4284</v>
      </c>
      <c r="G86" s="35">
        <v>0.23768300653594779</v>
      </c>
      <c r="H86" s="36">
        <v>3265.7659999999996</v>
      </c>
      <c r="I86"/>
      <c r="J86"/>
      <c r="K86"/>
      <c r="L86"/>
      <c r="M86"/>
      <c r="N86"/>
      <c r="O86"/>
      <c r="P86"/>
      <c r="Q86"/>
    </row>
    <row r="87" spans="1:17" s="54" customFormat="1" ht="26.25" x14ac:dyDescent="0.4">
      <c r="A87" t="s">
        <v>25</v>
      </c>
      <c r="B87">
        <v>3564090000</v>
      </c>
      <c r="C87" s="41" t="s">
        <v>168</v>
      </c>
      <c r="D87" t="s">
        <v>113</v>
      </c>
      <c r="E87" s="28">
        <v>4</v>
      </c>
      <c r="F87" s="28">
        <v>6082</v>
      </c>
      <c r="G87" s="35">
        <v>0.31540154554422895</v>
      </c>
      <c r="H87" s="36">
        <v>4163.7277999999997</v>
      </c>
      <c r="I87"/>
      <c r="J87"/>
      <c r="K87"/>
      <c r="L87"/>
      <c r="M87"/>
      <c r="N87"/>
      <c r="O87"/>
      <c r="P87"/>
      <c r="Q87"/>
    </row>
    <row r="88" spans="1:17" s="54" customFormat="1" ht="26.25" x14ac:dyDescent="0.4">
      <c r="A88" t="s">
        <v>25</v>
      </c>
      <c r="B88">
        <v>3563050000</v>
      </c>
      <c r="C88" s="41" t="s">
        <v>168</v>
      </c>
      <c r="D88" t="s">
        <v>145</v>
      </c>
      <c r="E88" s="29">
        <v>2</v>
      </c>
      <c r="F88" s="29">
        <v>7857</v>
      </c>
      <c r="G88" s="35">
        <v>0.27973679521445849</v>
      </c>
      <c r="H88" s="36">
        <v>5659.1079999999993</v>
      </c>
      <c r="I88"/>
      <c r="J88"/>
      <c r="K88"/>
      <c r="L88"/>
      <c r="M88"/>
      <c r="N88"/>
      <c r="O88"/>
      <c r="P88"/>
      <c r="Q88"/>
    </row>
    <row r="89" spans="1:17" s="54" customFormat="1" ht="26.25" x14ac:dyDescent="0.4">
      <c r="A89" t="s">
        <v>25</v>
      </c>
      <c r="B89">
        <v>15501880000</v>
      </c>
      <c r="C89" s="41" t="s">
        <v>168</v>
      </c>
      <c r="D89" t="s">
        <v>126</v>
      </c>
      <c r="E89" s="28">
        <v>4</v>
      </c>
      <c r="F89" s="28">
        <v>7462</v>
      </c>
      <c r="G89" s="35">
        <v>0.28787258107745917</v>
      </c>
      <c r="H89" s="36">
        <v>5313.8948</v>
      </c>
      <c r="I89"/>
      <c r="J89"/>
      <c r="K89"/>
      <c r="L89"/>
      <c r="M89"/>
      <c r="N89"/>
      <c r="O89"/>
      <c r="P89"/>
      <c r="Q89"/>
    </row>
    <row r="90" spans="1:17" s="54" customFormat="1" ht="26.25" x14ac:dyDescent="0.4">
      <c r="A90" t="s">
        <v>25</v>
      </c>
      <c r="B90">
        <v>15494230000</v>
      </c>
      <c r="C90" s="41" t="s">
        <v>168</v>
      </c>
      <c r="D90" t="s">
        <v>45</v>
      </c>
      <c r="E90" s="28">
        <v>25</v>
      </c>
      <c r="F90" s="28">
        <v>5905</v>
      </c>
      <c r="G90" s="35">
        <v>0.28641483488569019</v>
      </c>
      <c r="H90" s="36">
        <v>4213.7203999999992</v>
      </c>
      <c r="I90"/>
      <c r="J90"/>
      <c r="K90"/>
      <c r="L90"/>
      <c r="M90"/>
      <c r="N90"/>
      <c r="O90"/>
      <c r="P90"/>
      <c r="Q90"/>
    </row>
    <row r="91" spans="1:17" s="54" customFormat="1" ht="26.25" x14ac:dyDescent="0.4">
      <c r="A91" t="s">
        <v>25</v>
      </c>
      <c r="B91">
        <v>3504370000</v>
      </c>
      <c r="C91" s="41" t="s">
        <v>168</v>
      </c>
      <c r="D91" t="s">
        <v>127</v>
      </c>
      <c r="E91" s="28">
        <v>3</v>
      </c>
      <c r="F91" s="28">
        <v>6092</v>
      </c>
      <c r="G91" s="35">
        <v>0.36495167432698616</v>
      </c>
      <c r="H91" s="36">
        <v>3868.7144000000003</v>
      </c>
      <c r="I91"/>
      <c r="J91"/>
      <c r="K91"/>
      <c r="L91"/>
      <c r="M91"/>
      <c r="N91"/>
      <c r="O91"/>
      <c r="P91"/>
      <c r="Q91"/>
    </row>
    <row r="92" spans="1:17" s="54" customFormat="1" ht="26.25" x14ac:dyDescent="0.4">
      <c r="A92" t="s">
        <v>25</v>
      </c>
      <c r="B92">
        <v>3131610000</v>
      </c>
      <c r="C92" s="41" t="s">
        <v>168</v>
      </c>
      <c r="D92" t="s">
        <v>96</v>
      </c>
      <c r="E92" s="28">
        <v>4</v>
      </c>
      <c r="F92" s="28">
        <v>6775</v>
      </c>
      <c r="G92" s="35">
        <v>0.35100652398523979</v>
      </c>
      <c r="H92" s="36">
        <v>4396.9308000000001</v>
      </c>
      <c r="I92"/>
      <c r="J92"/>
      <c r="K92"/>
      <c r="L92"/>
      <c r="M92"/>
      <c r="N92"/>
      <c r="O92"/>
      <c r="P92"/>
      <c r="Q92"/>
    </row>
    <row r="93" spans="1:17" s="54" customFormat="1" ht="26.25" x14ac:dyDescent="0.4">
      <c r="A93" t="s">
        <v>25</v>
      </c>
      <c r="B93">
        <v>15489460000</v>
      </c>
      <c r="C93" s="41" t="s">
        <v>168</v>
      </c>
      <c r="D93" t="s">
        <v>51</v>
      </c>
      <c r="E93" s="28">
        <v>22</v>
      </c>
      <c r="F93" s="28">
        <v>5675</v>
      </c>
      <c r="G93" s="35">
        <v>0.40994932807541085</v>
      </c>
      <c r="H93" s="36">
        <v>3348.5375631720435</v>
      </c>
      <c r="I93"/>
      <c r="J93"/>
      <c r="K93"/>
      <c r="L93"/>
      <c r="M93"/>
      <c r="N93"/>
      <c r="O93"/>
      <c r="P93"/>
      <c r="Q93"/>
    </row>
    <row r="94" spans="1:17" s="54" customFormat="1" ht="26.25" x14ac:dyDescent="0.4">
      <c r="A94" t="s">
        <v>25</v>
      </c>
      <c r="B94">
        <v>3564940000</v>
      </c>
      <c r="C94" s="41" t="s">
        <v>168</v>
      </c>
      <c r="D94" t="s">
        <v>39</v>
      </c>
      <c r="E94" s="28">
        <v>32</v>
      </c>
      <c r="F94" s="28">
        <v>5872</v>
      </c>
      <c r="G94" s="35">
        <v>0.39095449591280662</v>
      </c>
      <c r="H94" s="36">
        <v>3576.3151999999995</v>
      </c>
      <c r="I94"/>
      <c r="J94"/>
      <c r="K94"/>
      <c r="L94"/>
      <c r="M94"/>
      <c r="N94"/>
      <c r="O94"/>
      <c r="P94"/>
      <c r="Q94"/>
    </row>
    <row r="95" spans="1:17" s="54" customFormat="1" ht="26.25" x14ac:dyDescent="0.4">
      <c r="A95" t="s">
        <v>25</v>
      </c>
      <c r="B95">
        <v>3584340009</v>
      </c>
      <c r="C95" s="41" t="s">
        <v>168</v>
      </c>
      <c r="D95" t="s">
        <v>50</v>
      </c>
      <c r="E95" s="28">
        <v>22</v>
      </c>
      <c r="F95" s="28">
        <v>5872</v>
      </c>
      <c r="G95" s="35">
        <v>0.39083254793163247</v>
      </c>
      <c r="H95" s="36">
        <v>3577.0312785454544</v>
      </c>
      <c r="I95"/>
      <c r="J95"/>
      <c r="K95"/>
      <c r="L95"/>
      <c r="M95"/>
      <c r="N95"/>
      <c r="O95"/>
      <c r="P95"/>
      <c r="Q95"/>
    </row>
    <row r="96" spans="1:17" s="54" customFormat="1" ht="26.25" x14ac:dyDescent="0.4">
      <c r="A96" t="s">
        <v>25</v>
      </c>
      <c r="B96">
        <v>15498480009</v>
      </c>
      <c r="C96" s="41" t="s">
        <v>168</v>
      </c>
      <c r="D96" t="s">
        <v>46</v>
      </c>
      <c r="E96" s="28">
        <v>24</v>
      </c>
      <c r="F96" s="28">
        <v>5895.0000000000009</v>
      </c>
      <c r="G96" s="35">
        <v>0.38337780685811229</v>
      </c>
      <c r="H96" s="36">
        <v>3634.9878285714285</v>
      </c>
      <c r="I96"/>
      <c r="J96"/>
      <c r="K96"/>
      <c r="L96"/>
      <c r="M96"/>
      <c r="N96"/>
      <c r="O96"/>
      <c r="P96"/>
      <c r="Q96"/>
    </row>
    <row r="97" spans="1:17" s="54" customFormat="1" ht="26.25" x14ac:dyDescent="0.4">
      <c r="A97" t="s">
        <v>25</v>
      </c>
      <c r="B97">
        <v>3591570000</v>
      </c>
      <c r="C97" s="41" t="s">
        <v>168</v>
      </c>
      <c r="D97" t="s">
        <v>110</v>
      </c>
      <c r="E97" s="28">
        <v>4</v>
      </c>
      <c r="F97" s="28">
        <v>5894.9999999999991</v>
      </c>
      <c r="G97" s="35">
        <v>0.31625241730279896</v>
      </c>
      <c r="H97" s="36">
        <v>4030.6919999999996</v>
      </c>
      <c r="I97"/>
      <c r="J97"/>
      <c r="K97"/>
      <c r="L97"/>
      <c r="M97"/>
      <c r="N97"/>
      <c r="O97"/>
      <c r="P97"/>
      <c r="Q97"/>
    </row>
    <row r="98" spans="1:17" s="54" customFormat="1" ht="26.25" x14ac:dyDescent="0.4">
      <c r="A98" t="s">
        <v>25</v>
      </c>
      <c r="B98">
        <v>15509170009</v>
      </c>
      <c r="C98" s="41" t="s">
        <v>168</v>
      </c>
      <c r="D98" t="s">
        <v>140</v>
      </c>
      <c r="E98" s="28">
        <v>2</v>
      </c>
      <c r="F98" s="28">
        <v>6569.0000000000009</v>
      </c>
      <c r="G98" s="35">
        <v>0.34498237174608015</v>
      </c>
      <c r="H98" s="36">
        <v>4302.8108000000002</v>
      </c>
      <c r="I98"/>
      <c r="J98"/>
      <c r="K98"/>
      <c r="L98"/>
      <c r="M98"/>
      <c r="N98"/>
      <c r="O98"/>
      <c r="P98"/>
      <c r="Q98"/>
    </row>
    <row r="99" spans="1:17" s="54" customFormat="1" ht="26.25" x14ac:dyDescent="0.4">
      <c r="A99" t="s">
        <v>25</v>
      </c>
      <c r="B99">
        <v>3509600000</v>
      </c>
      <c r="C99" s="41" t="s">
        <v>168</v>
      </c>
      <c r="D99" t="s">
        <v>106</v>
      </c>
      <c r="E99" s="28">
        <v>4</v>
      </c>
      <c r="F99" s="28">
        <v>7857</v>
      </c>
      <c r="G99" s="35">
        <v>0.24642499681812405</v>
      </c>
      <c r="H99" s="36">
        <v>5920.8387999999995</v>
      </c>
      <c r="I99"/>
      <c r="J99"/>
      <c r="K99"/>
      <c r="L99"/>
      <c r="M99"/>
      <c r="N99"/>
      <c r="O99"/>
      <c r="P99"/>
      <c r="Q99"/>
    </row>
    <row r="100" spans="1:17" s="54" customFormat="1" ht="26.25" x14ac:dyDescent="0.4">
      <c r="A100" t="s">
        <v>25</v>
      </c>
      <c r="B100">
        <v>3506940000</v>
      </c>
      <c r="C100" s="41" t="s">
        <v>168</v>
      </c>
      <c r="D100" t="s">
        <v>61</v>
      </c>
      <c r="E100" s="28">
        <v>15</v>
      </c>
      <c r="F100" s="28">
        <v>6295</v>
      </c>
      <c r="G100" s="35">
        <v>0.38589864972200161</v>
      </c>
      <c r="H100" s="36">
        <v>3865.768</v>
      </c>
      <c r="I100"/>
      <c r="J100"/>
      <c r="K100"/>
      <c r="L100"/>
      <c r="M100"/>
      <c r="N100"/>
      <c r="O100"/>
      <c r="P100"/>
      <c r="Q100"/>
    </row>
    <row r="101" spans="1:17" s="54" customFormat="1" ht="26.25" x14ac:dyDescent="0.4">
      <c r="A101" t="s">
        <v>25</v>
      </c>
      <c r="B101">
        <v>15497490000</v>
      </c>
      <c r="C101" s="41" t="s">
        <v>168</v>
      </c>
      <c r="D101" t="s">
        <v>105</v>
      </c>
      <c r="E101" s="28">
        <v>4</v>
      </c>
      <c r="F101" s="28">
        <v>5115</v>
      </c>
      <c r="G101" s="35">
        <v>0.27710287390029331</v>
      </c>
      <c r="H101" s="36">
        <v>3697.6187999999997</v>
      </c>
      <c r="I101"/>
      <c r="J101"/>
      <c r="K101"/>
      <c r="L101"/>
      <c r="M101"/>
      <c r="N101"/>
      <c r="O101"/>
      <c r="P101"/>
      <c r="Q101"/>
    </row>
    <row r="102" spans="1:17" s="54" customFormat="1" ht="26.25" x14ac:dyDescent="0.4">
      <c r="A102" t="s">
        <v>25</v>
      </c>
      <c r="B102">
        <v>3507390000</v>
      </c>
      <c r="C102" s="41" t="s">
        <v>168</v>
      </c>
      <c r="D102" t="s">
        <v>76</v>
      </c>
      <c r="E102" s="28">
        <v>11</v>
      </c>
      <c r="F102" s="28">
        <v>5115</v>
      </c>
      <c r="G102" s="35">
        <v>0.37776037145650054</v>
      </c>
      <c r="H102" s="36">
        <v>3182.7556999999997</v>
      </c>
      <c r="I102"/>
      <c r="J102"/>
      <c r="K102"/>
      <c r="L102"/>
      <c r="M102"/>
      <c r="N102"/>
      <c r="O102"/>
      <c r="P102"/>
      <c r="Q102"/>
    </row>
    <row r="103" spans="1:17" s="54" customFormat="1" ht="26.25" x14ac:dyDescent="0.4">
      <c r="A103" t="s">
        <v>25</v>
      </c>
      <c r="B103">
        <v>15492750000</v>
      </c>
      <c r="C103" s="41" t="s">
        <v>168</v>
      </c>
      <c r="D103" t="s">
        <v>109</v>
      </c>
      <c r="E103" s="28">
        <v>4</v>
      </c>
      <c r="F103" s="28">
        <v>4628</v>
      </c>
      <c r="G103" s="35">
        <v>0.24920622299049269</v>
      </c>
      <c r="H103" s="36">
        <v>3474.6736000000001</v>
      </c>
      <c r="I103"/>
      <c r="J103"/>
      <c r="K103"/>
      <c r="L103"/>
      <c r="M103"/>
      <c r="N103"/>
      <c r="O103"/>
      <c r="P103"/>
      <c r="Q103"/>
    </row>
    <row r="104" spans="1:17" s="54" customFormat="1" ht="26.25" x14ac:dyDescent="0.4">
      <c r="A104" t="s">
        <v>25</v>
      </c>
      <c r="B104">
        <v>15494220000</v>
      </c>
      <c r="C104" s="41" t="s">
        <v>168</v>
      </c>
      <c r="D104" t="s">
        <v>107</v>
      </c>
      <c r="E104" s="28">
        <v>4</v>
      </c>
      <c r="F104" s="28">
        <v>6287</v>
      </c>
      <c r="G104" s="35">
        <v>0.24648080165420719</v>
      </c>
      <c r="H104" s="36">
        <v>4737.3751999999995</v>
      </c>
      <c r="I104"/>
      <c r="J104"/>
      <c r="K104"/>
      <c r="L104"/>
      <c r="M104"/>
      <c r="N104"/>
      <c r="O104"/>
      <c r="P104"/>
      <c r="Q104"/>
    </row>
    <row r="105" spans="1:17" s="54" customFormat="1" ht="26.25" x14ac:dyDescent="0.4">
      <c r="A105" t="s">
        <v>25</v>
      </c>
      <c r="B105">
        <v>15491400009</v>
      </c>
      <c r="C105" s="41" t="s">
        <v>168</v>
      </c>
      <c r="D105" t="s">
        <v>100</v>
      </c>
      <c r="E105" s="28">
        <v>4</v>
      </c>
      <c r="F105" s="28">
        <v>7521</v>
      </c>
      <c r="G105" s="35">
        <v>0.49625824851705547</v>
      </c>
      <c r="H105" s="36">
        <v>3788.6417129032257</v>
      </c>
      <c r="I105"/>
      <c r="J105"/>
      <c r="K105"/>
      <c r="L105"/>
      <c r="M105"/>
      <c r="N105"/>
      <c r="O105"/>
      <c r="P105"/>
      <c r="Q105"/>
    </row>
    <row r="106" spans="1:17" s="54" customFormat="1" ht="26.25" x14ac:dyDescent="0.4">
      <c r="A106" t="s">
        <v>25</v>
      </c>
      <c r="B106">
        <v>15571760000</v>
      </c>
      <c r="C106" s="41" t="s">
        <v>168</v>
      </c>
      <c r="D106" t="s">
        <v>149</v>
      </c>
      <c r="E106" s="28">
        <v>4</v>
      </c>
      <c r="F106" s="28">
        <v>7664</v>
      </c>
      <c r="G106" s="35">
        <v>0.26</v>
      </c>
      <c r="H106" s="36">
        <f>+F106*0.74</f>
        <v>5671.36</v>
      </c>
      <c r="I106" s="55"/>
      <c r="J106"/>
      <c r="K106"/>
      <c r="L106"/>
      <c r="M106"/>
      <c r="N106"/>
      <c r="O106"/>
      <c r="P106"/>
      <c r="Q106"/>
    </row>
    <row r="107" spans="1:17" s="54" customFormat="1" ht="27" thickBot="1" x14ac:dyDescent="0.45">
      <c r="A107" s="30" t="s">
        <v>25</v>
      </c>
      <c r="B107" s="30">
        <v>3586880000</v>
      </c>
      <c r="C107" s="43" t="s">
        <v>168</v>
      </c>
      <c r="D107" s="30" t="s">
        <v>89</v>
      </c>
      <c r="E107" s="31">
        <v>6</v>
      </c>
      <c r="F107" s="31">
        <v>5995</v>
      </c>
      <c r="G107" s="37">
        <v>0.31334452030337778</v>
      </c>
      <c r="H107" s="38">
        <v>4116.4996007812506</v>
      </c>
      <c r="I107"/>
      <c r="J107"/>
      <c r="K107"/>
      <c r="L107"/>
      <c r="M107"/>
      <c r="N107"/>
      <c r="O107"/>
      <c r="P107"/>
      <c r="Q107"/>
    </row>
    <row r="108" spans="1:17" s="54" customFormat="1" ht="27" thickTop="1" x14ac:dyDescent="0.4">
      <c r="A108" t="s">
        <v>25</v>
      </c>
      <c r="B108">
        <v>3548770000</v>
      </c>
      <c r="C108" s="41" t="s">
        <v>169</v>
      </c>
      <c r="D108" t="s">
        <v>112</v>
      </c>
      <c r="E108" s="29">
        <v>4</v>
      </c>
      <c r="F108" s="29">
        <v>7774</v>
      </c>
      <c r="G108" s="35">
        <v>0.2878670439927965</v>
      </c>
      <c r="H108" s="36">
        <v>5536.1216000000004</v>
      </c>
      <c r="I108"/>
      <c r="J108"/>
      <c r="K108"/>
      <c r="L108"/>
      <c r="M108"/>
      <c r="N108"/>
      <c r="O108"/>
      <c r="P108"/>
      <c r="Q108"/>
    </row>
    <row r="109" spans="1:17" s="54" customFormat="1" ht="26.25" x14ac:dyDescent="0.4">
      <c r="A109" t="s">
        <v>25</v>
      </c>
      <c r="B109">
        <v>3117290000</v>
      </c>
      <c r="C109" s="41" t="s">
        <v>169</v>
      </c>
      <c r="D109" t="s">
        <v>101</v>
      </c>
      <c r="E109" s="28">
        <v>4</v>
      </c>
      <c r="F109" s="28">
        <v>6995</v>
      </c>
      <c r="G109" s="35">
        <v>0.39793995711222296</v>
      </c>
      <c r="H109" s="36">
        <v>4211.4100000000008</v>
      </c>
      <c r="I109"/>
      <c r="J109"/>
      <c r="K109"/>
      <c r="L109"/>
      <c r="M109"/>
      <c r="N109"/>
      <c r="O109"/>
      <c r="P109"/>
      <c r="Q109"/>
    </row>
    <row r="110" spans="1:17" s="54" customFormat="1" ht="26.25" x14ac:dyDescent="0.4">
      <c r="A110" t="s">
        <v>25</v>
      </c>
      <c r="B110">
        <v>15498470000</v>
      </c>
      <c r="C110" s="41" t="s">
        <v>169</v>
      </c>
      <c r="D110" t="s">
        <v>52</v>
      </c>
      <c r="E110" s="28">
        <v>21</v>
      </c>
      <c r="F110" s="28">
        <v>6299</v>
      </c>
      <c r="G110" s="35">
        <v>0.30224259633048334</v>
      </c>
      <c r="H110" s="36">
        <v>4395.1738857142855</v>
      </c>
      <c r="I110"/>
      <c r="J110"/>
      <c r="K110"/>
      <c r="L110"/>
      <c r="M110"/>
      <c r="N110"/>
      <c r="O110"/>
      <c r="P110"/>
      <c r="Q110"/>
    </row>
    <row r="111" spans="1:17" s="54" customFormat="1" ht="26.25" x14ac:dyDescent="0.4">
      <c r="A111" t="s">
        <v>25</v>
      </c>
      <c r="B111">
        <v>3593900009</v>
      </c>
      <c r="C111" s="41" t="s">
        <v>169</v>
      </c>
      <c r="D111" t="s">
        <v>130</v>
      </c>
      <c r="E111" s="28">
        <v>2</v>
      </c>
      <c r="F111" s="28">
        <v>6299</v>
      </c>
      <c r="G111" s="35">
        <v>0.316499444356247</v>
      </c>
      <c r="H111" s="36">
        <v>4305.37</v>
      </c>
      <c r="I111"/>
      <c r="J111"/>
      <c r="K111"/>
      <c r="L111"/>
      <c r="M111"/>
      <c r="N111"/>
      <c r="O111"/>
      <c r="P111"/>
      <c r="Q111"/>
    </row>
    <row r="112" spans="1:17" s="54" customFormat="1" ht="26.25" x14ac:dyDescent="0.4">
      <c r="A112" t="s">
        <v>25</v>
      </c>
      <c r="B112">
        <v>3571250000</v>
      </c>
      <c r="C112" s="41" t="s">
        <v>169</v>
      </c>
      <c r="D112" t="s">
        <v>83</v>
      </c>
      <c r="E112" s="28">
        <v>7</v>
      </c>
      <c r="F112" s="28">
        <v>6794.9999999999991</v>
      </c>
      <c r="G112" s="35">
        <v>0.28141904341427515</v>
      </c>
      <c r="H112" s="36">
        <v>4882.7575999999999</v>
      </c>
      <c r="I112"/>
      <c r="J112"/>
      <c r="K112"/>
      <c r="L112"/>
      <c r="M112"/>
      <c r="N112"/>
      <c r="O112"/>
      <c r="P112"/>
      <c r="Q112"/>
    </row>
    <row r="113" spans="1:17" s="54" customFormat="1" ht="26.25" x14ac:dyDescent="0.4">
      <c r="A113" t="s">
        <v>25</v>
      </c>
      <c r="B113">
        <v>3576070000</v>
      </c>
      <c r="C113" s="41" t="s">
        <v>169</v>
      </c>
      <c r="D113" t="s">
        <v>44</v>
      </c>
      <c r="E113" s="28">
        <v>26</v>
      </c>
      <c r="F113" s="28">
        <v>7995</v>
      </c>
      <c r="G113" s="35">
        <v>0.30348112570356478</v>
      </c>
      <c r="H113" s="36">
        <v>5568.6683999999996</v>
      </c>
      <c r="I113"/>
      <c r="J113"/>
      <c r="K113"/>
      <c r="L113"/>
      <c r="M113"/>
      <c r="N113"/>
      <c r="O113"/>
      <c r="P113"/>
      <c r="Q113"/>
    </row>
    <row r="114" spans="1:17" s="54" customFormat="1" ht="26.25" x14ac:dyDescent="0.4">
      <c r="A114" t="s">
        <v>25</v>
      </c>
      <c r="B114">
        <v>3561550000</v>
      </c>
      <c r="C114" s="41" t="s">
        <v>169</v>
      </c>
      <c r="D114" t="s">
        <v>147</v>
      </c>
      <c r="E114" s="28">
        <v>1</v>
      </c>
      <c r="F114" s="28">
        <v>9699</v>
      </c>
      <c r="G114" s="35">
        <v>0.23776781111454789</v>
      </c>
      <c r="H114" s="36">
        <v>7392.8899999999994</v>
      </c>
      <c r="I114"/>
      <c r="J114"/>
      <c r="K114"/>
      <c r="L114"/>
      <c r="M114"/>
      <c r="N114"/>
      <c r="O114"/>
      <c r="P114"/>
      <c r="Q114"/>
    </row>
    <row r="115" spans="1:17" s="54" customFormat="1" ht="27" thickBot="1" x14ac:dyDescent="0.45">
      <c r="A115" s="30" t="s">
        <v>25</v>
      </c>
      <c r="B115" s="30">
        <v>3589760000</v>
      </c>
      <c r="C115" s="43" t="s">
        <v>169</v>
      </c>
      <c r="D115" s="30" t="s">
        <v>102</v>
      </c>
      <c r="E115" s="31">
        <v>4</v>
      </c>
      <c r="F115" s="31">
        <v>6995</v>
      </c>
      <c r="G115" s="37">
        <v>0.32645941386704791</v>
      </c>
      <c r="H115" s="38">
        <v>4711.4164000000001</v>
      </c>
      <c r="I115"/>
      <c r="J115"/>
      <c r="K115"/>
      <c r="L115"/>
      <c r="M115"/>
      <c r="N115"/>
      <c r="O115"/>
      <c r="P115"/>
      <c r="Q115"/>
    </row>
    <row r="116" spans="1:17" s="54" customFormat="1" ht="27" thickTop="1" x14ac:dyDescent="0.4">
      <c r="A116" t="s">
        <v>25</v>
      </c>
      <c r="B116">
        <v>3592210000</v>
      </c>
      <c r="C116" s="41" t="s">
        <v>170</v>
      </c>
      <c r="D116" t="s">
        <v>64</v>
      </c>
      <c r="E116" s="29">
        <v>13</v>
      </c>
      <c r="F116" s="29">
        <v>9020</v>
      </c>
      <c r="G116" s="35">
        <v>0.26445809541345566</v>
      </c>
      <c r="H116" s="36">
        <v>6634.5879793706299</v>
      </c>
      <c r="I116"/>
      <c r="J116"/>
      <c r="K116"/>
      <c r="L116"/>
      <c r="M116"/>
      <c r="N116"/>
      <c r="O116"/>
      <c r="P116"/>
      <c r="Q116"/>
    </row>
    <row r="117" spans="1:17" s="54" customFormat="1" ht="26.25" x14ac:dyDescent="0.4">
      <c r="A117" t="s">
        <v>25</v>
      </c>
      <c r="B117">
        <v>15493040000</v>
      </c>
      <c r="C117" s="41" t="s">
        <v>170</v>
      </c>
      <c r="D117" t="s">
        <v>123</v>
      </c>
      <c r="E117" s="29">
        <v>4</v>
      </c>
      <c r="F117" s="29">
        <v>6507.0000000000009</v>
      </c>
      <c r="G117" s="35">
        <v>0.21803977255263582</v>
      </c>
      <c r="H117" s="36">
        <v>5088.2151999999996</v>
      </c>
      <c r="I117"/>
      <c r="J117"/>
      <c r="K117"/>
      <c r="L117"/>
      <c r="M117"/>
      <c r="N117"/>
      <c r="O117"/>
      <c r="P117"/>
      <c r="Q117"/>
    </row>
    <row r="118" spans="1:17" s="54" customFormat="1" ht="26.25" x14ac:dyDescent="0.4">
      <c r="A118" t="s">
        <v>25</v>
      </c>
      <c r="B118">
        <v>4505640009</v>
      </c>
      <c r="C118" s="41" t="s">
        <v>170</v>
      </c>
      <c r="D118" t="s">
        <v>115</v>
      </c>
      <c r="E118" s="28">
        <v>4</v>
      </c>
      <c r="F118" s="28">
        <v>5448</v>
      </c>
      <c r="G118" s="35">
        <v>0.26039508076358298</v>
      </c>
      <c r="H118" s="36">
        <v>4029.3676</v>
      </c>
      <c r="I118"/>
      <c r="J118"/>
      <c r="K118"/>
      <c r="L118"/>
      <c r="M118"/>
      <c r="N118"/>
      <c r="O118"/>
      <c r="P118"/>
      <c r="Q118"/>
    </row>
    <row r="119" spans="1:17" s="54" customFormat="1" ht="26.25" x14ac:dyDescent="0.4">
      <c r="A119" t="s">
        <v>25</v>
      </c>
      <c r="B119">
        <v>3118890009</v>
      </c>
      <c r="C119" s="41" t="s">
        <v>170</v>
      </c>
      <c r="D119" t="s">
        <v>103</v>
      </c>
      <c r="E119" s="28">
        <v>4</v>
      </c>
      <c r="F119" s="28">
        <v>7995</v>
      </c>
      <c r="G119" s="35">
        <v>0.31142338961851157</v>
      </c>
      <c r="H119" s="36">
        <v>5505.17</v>
      </c>
      <c r="I119"/>
      <c r="J119"/>
      <c r="K119"/>
      <c r="L119"/>
      <c r="M119"/>
      <c r="N119"/>
      <c r="O119"/>
      <c r="P119"/>
      <c r="Q119"/>
    </row>
    <row r="120" spans="1:17" s="54" customFormat="1" ht="26.25" x14ac:dyDescent="0.4">
      <c r="A120" t="s">
        <v>25</v>
      </c>
      <c r="B120">
        <v>15571940000</v>
      </c>
      <c r="C120" s="41" t="s">
        <v>170</v>
      </c>
      <c r="D120" t="s">
        <v>116</v>
      </c>
      <c r="E120" s="46">
        <v>4</v>
      </c>
      <c r="F120" s="46">
        <v>7994.9999999999991</v>
      </c>
      <c r="G120" s="35">
        <v>0.30173713570981853</v>
      </c>
      <c r="H120" s="36">
        <v>5582.6116000000002</v>
      </c>
      <c r="I120"/>
      <c r="J120"/>
      <c r="K120"/>
      <c r="L120"/>
      <c r="M120"/>
      <c r="N120"/>
      <c r="O120"/>
      <c r="P120"/>
      <c r="Q120"/>
    </row>
    <row r="121" spans="1:17" x14ac:dyDescent="0.3">
      <c r="E121" s="49"/>
      <c r="F121" s="49"/>
      <c r="G121" s="50"/>
      <c r="H121" s="51"/>
    </row>
  </sheetData>
  <sortState xmlns:xlrd2="http://schemas.microsoft.com/office/spreadsheetml/2017/richdata2" ref="A117:H120">
    <sortCondition ref="D116:D120"/>
  </sortState>
  <mergeCells count="1">
    <mergeCell ref="F1:H1"/>
  </mergeCells>
  <conditionalFormatting sqref="E3:F4 E6:F9 E11:F14 E16:F30 E32:F35 E39:F58 E62:F67 E70:F71 E73:F84 E86:F87 E90:F115 E120:F121">
    <cfRule type="expression" dxfId="56" priority="4">
      <formula>AND($Q2&gt;$X2,$X2&gt;0)</formula>
    </cfRule>
    <cfRule type="expression" dxfId="55" priority="5">
      <formula>AND($Q2&lt;=$Y2,$Y2&gt;0)</formula>
    </cfRule>
    <cfRule type="expression" dxfId="54" priority="6">
      <formula>AND($Q2&lt;=$Z2,$Q2&gt;$Y2,$Y2&gt;0,$Z2&gt;0)</formula>
    </cfRule>
  </conditionalFormatting>
  <conditionalFormatting sqref="E10:F10">
    <cfRule type="expression" dxfId="53" priority="31">
      <formula>AND($Q30&gt;$X30,$X30&gt;0)</formula>
    </cfRule>
    <cfRule type="expression" dxfId="52" priority="32">
      <formula>AND($Q30&lt;=$Y30,$Y30&gt;0)</formula>
    </cfRule>
    <cfRule type="expression" dxfId="51" priority="33">
      <formula>AND($Q30&lt;=$Z30,$Q30&gt;$Y30,$Y30&gt;0,$Z30&gt;0)</formula>
    </cfRule>
  </conditionalFormatting>
  <conditionalFormatting sqref="E15:F15">
    <cfRule type="expression" dxfId="50" priority="22">
      <formula>AND($Q9&gt;$X9,$X9&gt;0)</formula>
    </cfRule>
    <cfRule type="expression" dxfId="49" priority="23">
      <formula>AND($Q9&lt;=$Y9,$Y9&gt;0)</formula>
    </cfRule>
    <cfRule type="expression" dxfId="48" priority="24">
      <formula>AND($Q9&lt;=$Z9,$Q9&gt;$Y9,$Y9&gt;0,$Z9&gt;0)</formula>
    </cfRule>
  </conditionalFormatting>
  <conditionalFormatting sqref="E31:F31">
    <cfRule type="expression" dxfId="47" priority="46">
      <formula>AND($Q36&gt;$X36,$X36&gt;0)</formula>
    </cfRule>
    <cfRule type="expression" dxfId="46" priority="47">
      <formula>AND($Q36&lt;=$Y36,$Y36&gt;0)</formula>
    </cfRule>
    <cfRule type="expression" dxfId="45" priority="48">
      <formula>AND($Q36&lt;=$Z36,$Q36&gt;$Y36,$Y36&gt;0,$Z36&gt;0)</formula>
    </cfRule>
  </conditionalFormatting>
  <conditionalFormatting sqref="E36:F36">
    <cfRule type="expression" dxfId="44" priority="34">
      <formula>AND($Q14&gt;$X14,$X14&gt;0)</formula>
    </cfRule>
    <cfRule type="expression" dxfId="43" priority="35">
      <formula>AND($Q14&lt;=$Y14,$Y14&gt;0)</formula>
    </cfRule>
    <cfRule type="expression" dxfId="42" priority="36">
      <formula>AND($Q14&lt;=$Z14,$Q14&gt;$Y14,$Y14&gt;0,$Z14&gt;0)</formula>
    </cfRule>
  </conditionalFormatting>
  <conditionalFormatting sqref="E37:F37">
    <cfRule type="expression" dxfId="41" priority="2">
      <formula>AND($Q36&lt;=$Y36,$Y36&gt;0)</formula>
    </cfRule>
    <cfRule type="expression" dxfId="40" priority="3">
      <formula>AND($Q36&lt;=$Z36,$Q36&gt;$Y36,$Y36&gt;0,$Z36&gt;0)</formula>
    </cfRule>
    <cfRule type="expression" dxfId="39" priority="1">
      <formula>AND($Q36&gt;$X36,$X36&gt;0)</formula>
    </cfRule>
  </conditionalFormatting>
  <conditionalFormatting sqref="E38:F38 E119:F119">
    <cfRule type="expression" dxfId="38" priority="83">
      <formula>AND(#REF!&lt;=#REF!,#REF!&gt;0)</formula>
    </cfRule>
    <cfRule type="expression" dxfId="37" priority="82">
      <formula>AND(#REF!&gt;#REF!,#REF!&gt;0)</formula>
    </cfRule>
    <cfRule type="expression" dxfId="36" priority="84">
      <formula>AND(#REF!&lt;=#REF!,#REF!&gt;#REF!,#REF!&gt;0,#REF!&gt;0)</formula>
    </cfRule>
  </conditionalFormatting>
  <conditionalFormatting sqref="E59:F60">
    <cfRule type="expression" dxfId="35" priority="55">
      <formula>AND($Q68&gt;$X68,$X68&gt;0)</formula>
    </cfRule>
    <cfRule type="expression" dxfId="34" priority="56">
      <formula>AND($Q68&lt;=$Y68,$Y68&gt;0)</formula>
    </cfRule>
    <cfRule type="expression" dxfId="33" priority="57">
      <formula>AND($Q68&lt;=$Z68,$Q68&gt;$Y68,$Y68&gt;0,$Z68&gt;0)</formula>
    </cfRule>
  </conditionalFormatting>
  <conditionalFormatting sqref="E60:F60">
    <cfRule type="expression" dxfId="32" priority="61">
      <formula>AND($Q71&gt;$X71,$X71&gt;0)</formula>
    </cfRule>
    <cfRule type="expression" dxfId="31" priority="62">
      <formula>AND($Q71&lt;=$Y71,$Y71&gt;0)</formula>
    </cfRule>
    <cfRule type="expression" dxfId="30" priority="63">
      <formula>AND($Q71&lt;=$Z71,$Q71&gt;$Y71,$Y71&gt;0,$Z71&gt;0)</formula>
    </cfRule>
  </conditionalFormatting>
  <conditionalFormatting sqref="E61:F61 E69:F69 E89:F89 E117:F118">
    <cfRule type="expression" dxfId="29" priority="40">
      <formula>AND($Q59&gt;$X59,$X59&gt;0)</formula>
    </cfRule>
    <cfRule type="expression" dxfId="28" priority="41">
      <formula>AND($Q59&lt;=$Y59,$Y59&gt;0)</formula>
    </cfRule>
    <cfRule type="expression" dxfId="27" priority="42">
      <formula>AND($Q59&lt;=$Z59,$Q59&gt;$Y59,$Y59&gt;0,$Z59&gt;0)</formula>
    </cfRule>
  </conditionalFormatting>
  <conditionalFormatting sqref="E68:F68">
    <cfRule type="expression" dxfId="26" priority="54">
      <formula>AND($Q58&lt;=$Z58,$Q58&gt;$Y58,$Y58&gt;0,$Z58&gt;0)</formula>
    </cfRule>
    <cfRule type="expression" dxfId="25" priority="53">
      <formula>AND($Q58&lt;=$Y58,$Y58&gt;0)</formula>
    </cfRule>
    <cfRule type="expression" dxfId="24" priority="52">
      <formula>AND($Q58&gt;$X58,$X58&gt;0)</formula>
    </cfRule>
  </conditionalFormatting>
  <conditionalFormatting sqref="E72:F72">
    <cfRule type="expression" dxfId="23" priority="64">
      <formula>AND($Q60&gt;$X60,$X60&gt;0)</formula>
    </cfRule>
    <cfRule type="expression" dxfId="22" priority="65">
      <formula>AND($Q60&lt;=$Y60,$Y60&gt;0)</formula>
    </cfRule>
    <cfRule type="expression" dxfId="21" priority="66">
      <formula>AND($Q60&lt;=$Z60,$Q60&gt;$Y60,$Y60&gt;0,$Z60&gt;0)</formula>
    </cfRule>
  </conditionalFormatting>
  <conditionalFormatting sqref="E73:F73">
    <cfRule type="expression" dxfId="20" priority="79">
      <formula>AND($Q118&gt;$X118,$X118&gt;0)</formula>
    </cfRule>
    <cfRule type="expression" dxfId="19" priority="80">
      <formula>AND($Q118&lt;=$Y118,$Y118&gt;0)</formula>
    </cfRule>
    <cfRule type="expression" dxfId="18" priority="81">
      <formula>AND($Q118&lt;=$Z118,$Q118&gt;$Y118,$Y118&gt;0,$Z118&gt;0)</formula>
    </cfRule>
  </conditionalFormatting>
  <conditionalFormatting sqref="E85:F85">
    <cfRule type="expression" dxfId="17" priority="73">
      <formula>AND($Q88&gt;$X88,$X88&gt;0)</formula>
    </cfRule>
    <cfRule type="expression" dxfId="16" priority="74">
      <formula>AND($Q88&lt;=$Y88,$Y88&gt;0)</formula>
    </cfRule>
    <cfRule type="expression" dxfId="15" priority="75">
      <formula>AND($Q88&lt;=$Z88,$Q88&gt;$Y88,$Y88&gt;0,$Z88&gt;0)</formula>
    </cfRule>
  </conditionalFormatting>
  <conditionalFormatting sqref="E88:F88">
    <cfRule type="expression" dxfId="14" priority="70">
      <formula>AND($Q84&gt;$X84,$X84&gt;0)</formula>
    </cfRule>
    <cfRule type="expression" dxfId="13" priority="71">
      <formula>AND($Q84&lt;=$Y84,$Y84&gt;0)</formula>
    </cfRule>
    <cfRule type="expression" dxfId="12" priority="72">
      <formula>AND($Q84&lt;=$Z84,$Q84&gt;$Y84,$Y84&gt;0,$Z84&gt;0)</formula>
    </cfRule>
  </conditionalFormatting>
  <conditionalFormatting sqref="E116:F116">
    <cfRule type="expression" dxfId="11" priority="91">
      <formula>AND($Q117&gt;$X117,$X117&gt;0)</formula>
    </cfRule>
    <cfRule type="expression" dxfId="10" priority="92">
      <formula>AND($Q117&lt;=$Y117,$Y117&gt;0)</formula>
    </cfRule>
    <cfRule type="expression" dxfId="9" priority="93">
      <formula>AND($Q117&lt;=$Z117,$Q117&gt;$Y117,$Y117&gt;0,$Z117&gt;0)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E3B1A-111A-421D-B8ED-1E271ED10DE4}">
  <sheetPr codeName="Hoja2" filterMode="1">
    <outlinePr summaryBelow="0" summaryRight="0"/>
  </sheetPr>
  <dimension ref="A1:AG127"/>
  <sheetViews>
    <sheetView workbookViewId="0">
      <pane ySplit="4" topLeftCell="A5" activePane="bottomLeft" state="frozen"/>
      <selection pane="bottomLeft" activeCell="D130" sqref="D130"/>
    </sheetView>
  </sheetViews>
  <sheetFormatPr baseColWidth="10" defaultColWidth="11.5703125" defaultRowHeight="15" x14ac:dyDescent="0.25"/>
  <cols>
    <col min="1" max="1" width="10.7109375" style="1" customWidth="1"/>
    <col min="2" max="3" width="10.7109375" style="2" customWidth="1"/>
    <col min="4" max="4" width="139.5703125" style="1" customWidth="1"/>
    <col min="5" max="5" width="10.7109375" style="4" customWidth="1"/>
    <col min="6" max="6" width="10.7109375" style="3" customWidth="1"/>
    <col min="7" max="7" width="10.7109375" style="10" customWidth="1"/>
    <col min="8" max="8" width="22.85546875" style="23" customWidth="1"/>
    <col min="9" max="9" width="10.7109375" style="23" customWidth="1"/>
    <col min="10" max="11" width="10.7109375" style="10" customWidth="1"/>
    <col min="12" max="12" width="12.7109375" style="1" customWidth="1"/>
    <col min="13" max="16" width="10.7109375" style="3" customWidth="1"/>
    <col min="17" max="21" width="10.7109375" style="4" customWidth="1"/>
    <col min="22" max="22" width="10.7109375" style="2" customWidth="1"/>
    <col min="23" max="23" width="10.7109375" style="3" customWidth="1"/>
    <col min="24" max="26" width="10.7109375" style="4" customWidth="1"/>
    <col min="27" max="28" width="10.7109375" style="2" customWidth="1"/>
    <col min="29" max="30" width="10.7109375" style="5" customWidth="1"/>
    <col min="31" max="31" width="10.7109375" style="1" customWidth="1"/>
    <col min="32" max="33" width="10.7109375" style="4" customWidth="1"/>
  </cols>
  <sheetData>
    <row r="1" spans="1:33" ht="26.25" x14ac:dyDescent="0.25">
      <c r="A1" s="7" t="s">
        <v>0</v>
      </c>
      <c r="B1" s="7" t="s">
        <v>1</v>
      </c>
      <c r="C1" s="7" t="s">
        <v>157</v>
      </c>
      <c r="D1" s="7" t="s">
        <v>2</v>
      </c>
      <c r="F1" s="7" t="s">
        <v>155</v>
      </c>
      <c r="G1" s="18" t="s">
        <v>156</v>
      </c>
      <c r="H1" s="18"/>
      <c r="I1" s="18"/>
      <c r="J1" s="7" t="s">
        <v>153</v>
      </c>
    </row>
    <row r="2" spans="1:33" ht="15.75" hidden="1" customHeight="1" x14ac:dyDescent="0.25">
      <c r="A2" s="1" t="s">
        <v>25</v>
      </c>
      <c r="B2" s="2">
        <v>3562170000</v>
      </c>
      <c r="C2" s="2" t="e">
        <f>VLOOKUP(B2,#REF!,3,FALSE)</f>
        <v>#REF!</v>
      </c>
      <c r="D2" s="1" t="s">
        <v>90</v>
      </c>
      <c r="E2" s="4">
        <v>6</v>
      </c>
      <c r="F2" s="3">
        <v>2785</v>
      </c>
      <c r="G2" s="19">
        <f t="shared" ref="G2:G33" si="0">+K2-0.15</f>
        <v>0.23784488330341116</v>
      </c>
      <c r="H2" s="24">
        <f t="shared" ref="H2:H33" si="1">(1-G2)*F2</f>
        <v>2122.6019999999999</v>
      </c>
      <c r="I2" s="21"/>
      <c r="J2" s="9">
        <f>+P2*1.16</f>
        <v>1704.8519999999999</v>
      </c>
      <c r="K2" s="17">
        <f t="shared" ref="K2:K33" si="2">(F2-J2)/F2</f>
        <v>0.38784488330341116</v>
      </c>
      <c r="L2" s="15">
        <f t="shared" ref="L2:L33" si="3">+J2/0.9</f>
        <v>1894.2799999999997</v>
      </c>
      <c r="M2" s="3">
        <v>1082.04</v>
      </c>
      <c r="N2" s="8">
        <f t="shared" ref="N2:N33" si="4">+O2-P2</f>
        <v>-183.42000000000007</v>
      </c>
      <c r="O2" s="3">
        <v>1286.28</v>
      </c>
      <c r="P2" s="3">
        <v>1469.7</v>
      </c>
      <c r="Q2" s="4">
        <v>6</v>
      </c>
      <c r="R2" s="4" t="s">
        <v>27</v>
      </c>
      <c r="S2" s="4">
        <v>0</v>
      </c>
      <c r="T2" s="4">
        <v>65</v>
      </c>
      <c r="U2" s="4">
        <v>59</v>
      </c>
      <c r="V2" s="2" t="s">
        <v>28</v>
      </c>
      <c r="W2" s="3">
        <v>7717.68</v>
      </c>
      <c r="X2" s="4">
        <v>0</v>
      </c>
      <c r="Y2" s="4">
        <v>0</v>
      </c>
      <c r="Z2" s="4">
        <v>0</v>
      </c>
      <c r="AA2" s="2" t="b">
        <v>0</v>
      </c>
      <c r="AB2" s="2" t="s">
        <v>27</v>
      </c>
      <c r="AC2" s="5">
        <v>44848.707590740742</v>
      </c>
      <c r="AD2" s="5">
        <v>44972.500855092592</v>
      </c>
      <c r="AE2" s="1" t="s">
        <v>27</v>
      </c>
      <c r="AF2" s="4">
        <v>162</v>
      </c>
      <c r="AG2" s="4">
        <v>38</v>
      </c>
    </row>
    <row r="3" spans="1:33" ht="26.25" hidden="1" x14ac:dyDescent="0.25">
      <c r="A3" s="1" t="s">
        <v>25</v>
      </c>
      <c r="B3" s="2">
        <v>15485630000</v>
      </c>
      <c r="C3" s="2" t="e">
        <f>VLOOKUP(B3,#REF!,3,FALSE)</f>
        <v>#REF!</v>
      </c>
      <c r="D3" s="1" t="s">
        <v>37</v>
      </c>
      <c r="E3" s="4">
        <v>34</v>
      </c>
      <c r="F3" s="3">
        <v>2447</v>
      </c>
      <c r="G3" s="19">
        <f t="shared" si="0"/>
        <v>0.25717221087045372</v>
      </c>
      <c r="H3" s="24">
        <f t="shared" si="1"/>
        <v>1817.6995999999997</v>
      </c>
      <c r="I3" s="21"/>
      <c r="J3" s="9">
        <f>+P3*1.16</f>
        <v>1450.6495999999997</v>
      </c>
      <c r="K3" s="17">
        <f t="shared" si="2"/>
        <v>0.40717221087045374</v>
      </c>
      <c r="L3" s="15">
        <f t="shared" si="3"/>
        <v>1611.8328888888886</v>
      </c>
      <c r="M3" s="3">
        <v>940.75</v>
      </c>
      <c r="N3" s="8">
        <f t="shared" si="4"/>
        <v>-63.188955844155771</v>
      </c>
      <c r="O3" s="3">
        <v>1187.3710441558442</v>
      </c>
      <c r="P3" s="3">
        <v>1250.56</v>
      </c>
      <c r="Q3" s="4">
        <v>34</v>
      </c>
      <c r="R3" s="4" t="s">
        <v>27</v>
      </c>
      <c r="S3" s="4">
        <v>0</v>
      </c>
      <c r="T3" s="4">
        <v>77.5</v>
      </c>
      <c r="U3" s="4">
        <v>43.5</v>
      </c>
      <c r="V3" s="2" t="s">
        <v>28</v>
      </c>
      <c r="W3" s="3">
        <v>40370.6155012987</v>
      </c>
      <c r="X3" s="4">
        <v>20</v>
      </c>
      <c r="Y3" s="4">
        <v>8</v>
      </c>
      <c r="Z3" s="4">
        <v>0</v>
      </c>
      <c r="AA3" s="2" t="b">
        <v>0</v>
      </c>
      <c r="AB3" s="2" t="s">
        <v>38</v>
      </c>
      <c r="AC3" s="5">
        <v>44848.707590740742</v>
      </c>
      <c r="AD3" s="5">
        <v>44987.58899950231</v>
      </c>
      <c r="AE3" s="1" t="s">
        <v>27</v>
      </c>
      <c r="AF3" s="4">
        <v>162</v>
      </c>
      <c r="AG3" s="4">
        <v>23</v>
      </c>
    </row>
    <row r="4" spans="1:33" ht="26.25" hidden="1" x14ac:dyDescent="0.25">
      <c r="A4" s="1" t="s">
        <v>25</v>
      </c>
      <c r="B4" s="2">
        <v>15409540000</v>
      </c>
      <c r="C4" s="2" t="e">
        <f>VLOOKUP(B4,#REF!,3,FALSE)</f>
        <v>#REF!</v>
      </c>
      <c r="D4" s="1" t="s">
        <v>42</v>
      </c>
      <c r="E4" s="4">
        <v>29</v>
      </c>
      <c r="F4" s="3">
        <v>1799</v>
      </c>
      <c r="G4" s="19">
        <f t="shared" si="0"/>
        <v>0.27372051139521958</v>
      </c>
      <c r="H4" s="24">
        <f t="shared" si="1"/>
        <v>1306.5768</v>
      </c>
      <c r="I4" s="21"/>
      <c r="J4" s="9">
        <f>+P4*1.16</f>
        <v>1036.7267999999999</v>
      </c>
      <c r="K4" s="17">
        <f t="shared" si="2"/>
        <v>0.4237205113952196</v>
      </c>
      <c r="L4" s="15">
        <f t="shared" si="3"/>
        <v>1151.9186666666665</v>
      </c>
      <c r="M4" s="3">
        <v>766.76</v>
      </c>
      <c r="N4" s="8">
        <f t="shared" si="4"/>
        <v>-24.487373773578724</v>
      </c>
      <c r="O4" s="3">
        <v>869.24262622642129</v>
      </c>
      <c r="P4" s="3">
        <v>893.73</v>
      </c>
      <c r="Q4" s="4">
        <v>29</v>
      </c>
      <c r="R4" s="4" t="s">
        <v>27</v>
      </c>
      <c r="S4" s="4">
        <v>0</v>
      </c>
      <c r="T4" s="4">
        <v>87.699999999999989</v>
      </c>
      <c r="U4" s="4">
        <v>58.699999999999996</v>
      </c>
      <c r="V4" s="2" t="s">
        <v>28</v>
      </c>
      <c r="W4" s="3">
        <v>25208.036160566218</v>
      </c>
      <c r="X4" s="4">
        <v>0</v>
      </c>
      <c r="Y4" s="4">
        <v>0</v>
      </c>
      <c r="Z4" s="4">
        <v>0</v>
      </c>
      <c r="AA4" s="2" t="b">
        <v>0</v>
      </c>
      <c r="AB4" s="2" t="s">
        <v>27</v>
      </c>
      <c r="AC4" s="5">
        <v>44848.707590740742</v>
      </c>
      <c r="AD4" s="5">
        <v>44943.411977627315</v>
      </c>
      <c r="AE4" s="1" t="s">
        <v>27</v>
      </c>
      <c r="AF4" s="4">
        <v>162</v>
      </c>
      <c r="AG4" s="4">
        <v>67</v>
      </c>
    </row>
    <row r="5" spans="1:33" ht="26.25" hidden="1" x14ac:dyDescent="0.25">
      <c r="A5" s="1" t="s">
        <v>25</v>
      </c>
      <c r="B5" s="2">
        <v>15592200000</v>
      </c>
      <c r="C5" s="2" t="e">
        <f>VLOOKUP(B5,#REF!,3,FALSE)</f>
        <v>#REF!</v>
      </c>
      <c r="D5" s="1" t="s">
        <v>55</v>
      </c>
      <c r="E5" s="4">
        <v>19</v>
      </c>
      <c r="F5" s="3">
        <v>2095</v>
      </c>
      <c r="G5" s="19">
        <f t="shared" si="0"/>
        <v>0.30074138424821018</v>
      </c>
      <c r="H5" s="24">
        <f t="shared" si="1"/>
        <v>1464.9467999999997</v>
      </c>
      <c r="I5" s="21"/>
      <c r="J5" s="9">
        <f>+P5*1.16</f>
        <v>1150.6967999999997</v>
      </c>
      <c r="K5" s="17">
        <f t="shared" si="2"/>
        <v>0.45074138424821014</v>
      </c>
      <c r="L5" s="15">
        <f t="shared" si="3"/>
        <v>1278.5519999999997</v>
      </c>
      <c r="M5" s="3">
        <v>991.98</v>
      </c>
      <c r="N5" s="8">
        <f t="shared" si="4"/>
        <v>0</v>
      </c>
      <c r="O5" s="3">
        <v>991.98</v>
      </c>
      <c r="P5" s="3">
        <v>991.9799999999999</v>
      </c>
      <c r="Q5" s="4">
        <v>19</v>
      </c>
      <c r="R5" s="4" t="s">
        <v>27</v>
      </c>
      <c r="S5" s="4">
        <v>0</v>
      </c>
      <c r="T5" s="4">
        <v>20</v>
      </c>
      <c r="U5" s="4">
        <v>1</v>
      </c>
      <c r="V5" s="2" t="s">
        <v>28</v>
      </c>
      <c r="W5" s="3">
        <v>18847.62</v>
      </c>
      <c r="X5" s="4">
        <v>10</v>
      </c>
      <c r="Y5" s="4">
        <v>4</v>
      </c>
      <c r="Z5" s="4">
        <v>0</v>
      </c>
      <c r="AA5" s="2" t="b">
        <v>0</v>
      </c>
      <c r="AB5" s="2" t="s">
        <v>56</v>
      </c>
      <c r="AC5" s="5">
        <v>44848.631681215273</v>
      </c>
      <c r="AD5" s="5">
        <v>44896.734655474538</v>
      </c>
      <c r="AE5" s="1" t="s">
        <v>27</v>
      </c>
      <c r="AF5" s="4">
        <v>162</v>
      </c>
      <c r="AG5" s="4">
        <v>114</v>
      </c>
    </row>
    <row r="6" spans="1:33" ht="26.25" hidden="1" x14ac:dyDescent="0.25">
      <c r="A6" s="1" t="s">
        <v>25</v>
      </c>
      <c r="B6" s="2">
        <v>3560420000</v>
      </c>
      <c r="C6" s="2" t="e">
        <f>VLOOKUP(B6,#REF!,3,FALSE)</f>
        <v>#REF!</v>
      </c>
      <c r="D6" s="1" t="s">
        <v>63</v>
      </c>
      <c r="E6" s="4">
        <v>14</v>
      </c>
      <c r="F6" s="3">
        <v>2937</v>
      </c>
      <c r="G6" s="19">
        <f t="shared" si="0"/>
        <v>0.26041824991487916</v>
      </c>
      <c r="H6" s="24">
        <f t="shared" si="1"/>
        <v>2172.1515999999997</v>
      </c>
      <c r="I6" s="21"/>
      <c r="J6" s="9">
        <f>+P6*1.16</f>
        <v>1731.6016</v>
      </c>
      <c r="K6" s="17">
        <f t="shared" si="2"/>
        <v>0.41041824991487913</v>
      </c>
      <c r="L6" s="15">
        <f t="shared" si="3"/>
        <v>1924.0017777777778</v>
      </c>
      <c r="M6" s="3">
        <v>1492.76</v>
      </c>
      <c r="N6" s="8">
        <f t="shared" si="4"/>
        <v>0</v>
      </c>
      <c r="O6" s="3">
        <v>1492.76</v>
      </c>
      <c r="P6" s="3">
        <v>1492.76</v>
      </c>
      <c r="Q6" s="4">
        <v>14</v>
      </c>
      <c r="R6" s="4" t="s">
        <v>27</v>
      </c>
      <c r="S6" s="4">
        <v>0</v>
      </c>
      <c r="T6" s="4">
        <v>17</v>
      </c>
      <c r="U6" s="4">
        <v>3</v>
      </c>
      <c r="V6" s="2" t="s">
        <v>28</v>
      </c>
      <c r="W6" s="3">
        <v>20898.64</v>
      </c>
      <c r="X6" s="4">
        <v>0</v>
      </c>
      <c r="Y6" s="4">
        <v>0</v>
      </c>
      <c r="Z6" s="4">
        <v>0</v>
      </c>
      <c r="AA6" s="2" t="b">
        <v>0</v>
      </c>
      <c r="AB6" s="2" t="s">
        <v>27</v>
      </c>
      <c r="AC6" s="5">
        <v>45000.737880706016</v>
      </c>
      <c r="AD6" s="5">
        <v>44998.77957392361</v>
      </c>
      <c r="AE6" s="1" t="s">
        <v>27</v>
      </c>
      <c r="AF6" s="4">
        <v>10</v>
      </c>
      <c r="AG6" s="4">
        <v>12</v>
      </c>
    </row>
    <row r="7" spans="1:33" ht="26.25" hidden="1" x14ac:dyDescent="0.25">
      <c r="A7" s="1" t="s">
        <v>25</v>
      </c>
      <c r="B7" s="2">
        <v>15501920000</v>
      </c>
      <c r="C7" s="2" t="e">
        <f>VLOOKUP(B7,#REF!,3,FALSE)</f>
        <v>#REF!</v>
      </c>
      <c r="D7" s="1" t="s">
        <v>69</v>
      </c>
      <c r="E7" s="4">
        <v>11.999999999999998</v>
      </c>
      <c r="F7" s="3">
        <v>2595</v>
      </c>
      <c r="G7" s="19">
        <f t="shared" si="0"/>
        <v>0.30939121204865982</v>
      </c>
      <c r="H7" s="24">
        <f t="shared" si="1"/>
        <v>1792.1298047337277</v>
      </c>
      <c r="I7" s="21"/>
      <c r="J7" s="9">
        <f>+O7*1.16</f>
        <v>1402.8798047337277</v>
      </c>
      <c r="K7" s="17">
        <f t="shared" si="2"/>
        <v>0.45939121204865985</v>
      </c>
      <c r="L7" s="15">
        <f t="shared" si="3"/>
        <v>1558.7553385930307</v>
      </c>
      <c r="M7" s="3">
        <v>1134</v>
      </c>
      <c r="N7" s="8">
        <f t="shared" si="4"/>
        <v>16.159142011834319</v>
      </c>
      <c r="O7" s="3">
        <v>1209.3791420118343</v>
      </c>
      <c r="P7" s="3">
        <v>1193.22</v>
      </c>
      <c r="Q7" s="4">
        <v>11.999999999999998</v>
      </c>
      <c r="R7" s="4" t="s">
        <v>27</v>
      </c>
      <c r="S7" s="4">
        <v>0</v>
      </c>
      <c r="T7" s="4">
        <v>66.400000000000006</v>
      </c>
      <c r="U7" s="4">
        <v>54.4</v>
      </c>
      <c r="V7" s="2" t="s">
        <v>28</v>
      </c>
      <c r="W7" s="3">
        <v>14512.549704142009</v>
      </c>
      <c r="X7" s="4">
        <v>0</v>
      </c>
      <c r="Y7" s="4">
        <v>0</v>
      </c>
      <c r="Z7" s="4">
        <v>0</v>
      </c>
      <c r="AA7" s="2" t="b">
        <v>0</v>
      </c>
      <c r="AB7" s="2" t="s">
        <v>27</v>
      </c>
      <c r="AC7" s="5">
        <v>44834.458333333328</v>
      </c>
      <c r="AD7" s="5">
        <v>44968.496528356482</v>
      </c>
      <c r="AE7" s="1" t="s">
        <v>27</v>
      </c>
      <c r="AF7" s="4">
        <v>176</v>
      </c>
      <c r="AG7" s="4">
        <v>42</v>
      </c>
    </row>
    <row r="8" spans="1:33" ht="26.25" hidden="1" x14ac:dyDescent="0.25">
      <c r="A8" s="1" t="s">
        <v>25</v>
      </c>
      <c r="B8" s="2">
        <v>15501930000</v>
      </c>
      <c r="C8" s="2" t="e">
        <f>VLOOKUP(B8,#REF!,3,FALSE)</f>
        <v>#REF!</v>
      </c>
      <c r="D8" s="1" t="s">
        <v>121</v>
      </c>
      <c r="E8" s="4">
        <v>4</v>
      </c>
      <c r="F8" s="3">
        <v>2595</v>
      </c>
      <c r="G8" s="19">
        <f t="shared" si="0"/>
        <v>0.2715377263969172</v>
      </c>
      <c r="H8" s="24">
        <f t="shared" si="1"/>
        <v>1890.3595999999998</v>
      </c>
      <c r="I8" s="21"/>
      <c r="J8" s="9">
        <f>+O8*1.16</f>
        <v>1501.1095999999998</v>
      </c>
      <c r="K8" s="17">
        <f t="shared" si="2"/>
        <v>0.42153772639691722</v>
      </c>
      <c r="L8" s="15">
        <f t="shared" si="3"/>
        <v>1667.8995555555553</v>
      </c>
      <c r="M8" s="3">
        <v>0</v>
      </c>
      <c r="N8" s="8">
        <f t="shared" si="4"/>
        <v>24.409999999999854</v>
      </c>
      <c r="O8" s="3">
        <v>1294.06</v>
      </c>
      <c r="P8" s="3">
        <v>1269.6500000000001</v>
      </c>
      <c r="Q8" s="4">
        <v>4</v>
      </c>
      <c r="R8" s="4" t="s">
        <v>27</v>
      </c>
      <c r="S8" s="4">
        <v>1</v>
      </c>
      <c r="T8" s="4">
        <v>28</v>
      </c>
      <c r="U8" s="4">
        <v>24</v>
      </c>
      <c r="V8" s="2" t="s">
        <v>28</v>
      </c>
      <c r="W8" s="3">
        <v>5176.24</v>
      </c>
      <c r="X8" s="4">
        <v>4</v>
      </c>
      <c r="Y8" s="4">
        <v>4</v>
      </c>
      <c r="Z8" s="4">
        <v>0</v>
      </c>
      <c r="AA8" s="2" t="b">
        <v>0</v>
      </c>
      <c r="AB8" s="2" t="s">
        <v>122</v>
      </c>
      <c r="AC8" s="5">
        <v>44995.660569131942</v>
      </c>
      <c r="AD8" s="5">
        <v>44957.765171215273</v>
      </c>
      <c r="AE8" s="1" t="s">
        <v>27</v>
      </c>
      <c r="AF8" s="4">
        <v>15</v>
      </c>
      <c r="AG8" s="4">
        <v>53</v>
      </c>
    </row>
    <row r="9" spans="1:33" ht="26.25" hidden="1" x14ac:dyDescent="0.25">
      <c r="A9" s="1" t="s">
        <v>25</v>
      </c>
      <c r="B9" s="2">
        <v>15570430009</v>
      </c>
      <c r="C9" s="2" t="e">
        <f>VLOOKUP(B9,#REF!,3,FALSE)</f>
        <v>#REF!</v>
      </c>
      <c r="D9" s="1" t="s">
        <v>33</v>
      </c>
      <c r="E9" s="4">
        <v>2.0000000000000009</v>
      </c>
      <c r="F9" s="3">
        <v>2814</v>
      </c>
      <c r="G9" s="19">
        <f t="shared" si="0"/>
        <v>0.17244705046197581</v>
      </c>
      <c r="H9" s="24">
        <f t="shared" si="1"/>
        <v>2328.7339999999999</v>
      </c>
      <c r="I9" s="21"/>
      <c r="J9" s="9">
        <f t="shared" ref="J9:J25" si="5">+P9*1.16</f>
        <v>1906.634</v>
      </c>
      <c r="K9" s="17">
        <f t="shared" si="2"/>
        <v>0.3224470504619758</v>
      </c>
      <c r="L9" s="15">
        <f t="shared" si="3"/>
        <v>2118.4822222222224</v>
      </c>
      <c r="M9" s="3">
        <v>1053.4100000000001</v>
      </c>
      <c r="N9" s="8">
        <f t="shared" si="4"/>
        <v>-339.0605263157895</v>
      </c>
      <c r="O9" s="3">
        <v>1304.5894736842106</v>
      </c>
      <c r="P9" s="3">
        <v>1643.65</v>
      </c>
      <c r="Q9" s="4">
        <v>2.0000000000000009</v>
      </c>
      <c r="R9" s="4" t="s">
        <v>27</v>
      </c>
      <c r="S9" s="4">
        <v>0</v>
      </c>
      <c r="T9" s="4">
        <v>63.999999999999993</v>
      </c>
      <c r="U9" s="4">
        <v>61.999999999999993</v>
      </c>
      <c r="V9" s="2" t="s">
        <v>28</v>
      </c>
      <c r="W9" s="3">
        <v>2609.1789473684225</v>
      </c>
      <c r="X9" s="4">
        <v>0</v>
      </c>
      <c r="Y9" s="4">
        <v>0</v>
      </c>
      <c r="Z9" s="4">
        <v>0</v>
      </c>
      <c r="AA9" s="2" t="b">
        <v>0</v>
      </c>
      <c r="AB9" s="2" t="s">
        <v>27</v>
      </c>
      <c r="AC9" s="5">
        <v>44519.801022337961</v>
      </c>
      <c r="AD9" s="5">
        <v>44881.398318946754</v>
      </c>
      <c r="AE9" s="1" t="s">
        <v>27</v>
      </c>
      <c r="AF9" s="4">
        <v>491</v>
      </c>
      <c r="AG9" s="4">
        <v>129</v>
      </c>
    </row>
    <row r="10" spans="1:33" ht="26.25" hidden="1" x14ac:dyDescent="0.25">
      <c r="A10" s="1" t="s">
        <v>25</v>
      </c>
      <c r="B10" s="2">
        <v>3580060000</v>
      </c>
      <c r="C10" s="2" t="e">
        <f>VLOOKUP(B10,#REF!,3,FALSE)</f>
        <v>#REF!</v>
      </c>
      <c r="D10" s="1" t="s">
        <v>139</v>
      </c>
      <c r="E10" s="4">
        <v>2</v>
      </c>
      <c r="F10" s="3">
        <v>3301</v>
      </c>
      <c r="G10" s="19">
        <f t="shared" si="0"/>
        <v>0.25444313844289612</v>
      </c>
      <c r="H10" s="24">
        <f t="shared" si="1"/>
        <v>2461.0832</v>
      </c>
      <c r="I10" s="21"/>
      <c r="J10" s="9">
        <f t="shared" si="5"/>
        <v>1965.9331999999999</v>
      </c>
      <c r="K10" s="17">
        <f t="shared" si="2"/>
        <v>0.40444313844289609</v>
      </c>
      <c r="L10" s="15">
        <f t="shared" si="3"/>
        <v>2184.3702222222223</v>
      </c>
      <c r="M10" s="3">
        <v>1965.93</v>
      </c>
      <c r="N10" s="8">
        <f t="shared" si="4"/>
        <v>-295.29485714285693</v>
      </c>
      <c r="O10" s="3">
        <v>1399.4751428571431</v>
      </c>
      <c r="P10" s="3">
        <v>1694.77</v>
      </c>
      <c r="Q10" s="4">
        <v>2</v>
      </c>
      <c r="R10" s="4" t="s">
        <v>27</v>
      </c>
      <c r="S10" s="4">
        <v>2</v>
      </c>
      <c r="T10" s="4">
        <v>20.2</v>
      </c>
      <c r="U10" s="4">
        <v>18.2</v>
      </c>
      <c r="V10" s="2" t="s">
        <v>28</v>
      </c>
      <c r="W10" s="3">
        <v>2798.9502857142861</v>
      </c>
      <c r="X10" s="4">
        <v>0</v>
      </c>
      <c r="Y10" s="4">
        <v>0</v>
      </c>
      <c r="Z10" s="4">
        <v>0</v>
      </c>
      <c r="AA10" s="2" t="b">
        <v>0</v>
      </c>
      <c r="AB10" s="2" t="s">
        <v>27</v>
      </c>
      <c r="AC10" s="5">
        <v>44799.458333333328</v>
      </c>
      <c r="AD10" s="5">
        <v>44943.61283140046</v>
      </c>
      <c r="AE10" s="1" t="s">
        <v>27</v>
      </c>
      <c r="AF10" s="4">
        <v>211</v>
      </c>
      <c r="AG10" s="4">
        <v>67</v>
      </c>
    </row>
    <row r="11" spans="1:33" ht="26.25" x14ac:dyDescent="0.25">
      <c r="A11" s="1" t="s">
        <v>25</v>
      </c>
      <c r="B11" s="2">
        <v>4603410000</v>
      </c>
      <c r="C11" s="2" t="e">
        <f>VLOOKUP(B11,#REF!,3,FALSE)</f>
        <v>#REF!</v>
      </c>
      <c r="D11" s="1" t="s">
        <v>41</v>
      </c>
      <c r="E11" s="4">
        <v>30</v>
      </c>
      <c r="F11" s="3">
        <v>3960.0000000000005</v>
      </c>
      <c r="G11" s="19">
        <f t="shared" si="0"/>
        <v>0.21233393939393949</v>
      </c>
      <c r="H11" s="24">
        <f t="shared" si="1"/>
        <v>3119.1576</v>
      </c>
      <c r="I11" s="21"/>
      <c r="J11" s="9">
        <f t="shared" si="5"/>
        <v>2525.1576</v>
      </c>
      <c r="K11" s="17">
        <f t="shared" si="2"/>
        <v>0.36233393939393949</v>
      </c>
      <c r="L11" s="15">
        <f t="shared" si="3"/>
        <v>2805.7306666666668</v>
      </c>
      <c r="M11" s="3">
        <v>1892.86</v>
      </c>
      <c r="N11" s="8">
        <f t="shared" si="4"/>
        <v>-177.20461538461541</v>
      </c>
      <c r="O11" s="3">
        <v>1999.6553846153847</v>
      </c>
      <c r="P11" s="3">
        <v>2176.86</v>
      </c>
      <c r="Q11" s="4">
        <v>30</v>
      </c>
      <c r="R11" s="4" t="s">
        <v>27</v>
      </c>
      <c r="S11" s="4">
        <v>0</v>
      </c>
      <c r="T11" s="4">
        <v>40</v>
      </c>
      <c r="U11" s="4">
        <v>10</v>
      </c>
      <c r="V11" s="2" t="s">
        <v>28</v>
      </c>
      <c r="W11" s="3">
        <v>59989.661538461543</v>
      </c>
      <c r="X11" s="4">
        <v>0</v>
      </c>
      <c r="Y11" s="4">
        <v>0</v>
      </c>
      <c r="Z11" s="4">
        <v>0</v>
      </c>
      <c r="AA11" s="2" t="b">
        <v>0</v>
      </c>
      <c r="AB11" s="2" t="s">
        <v>27</v>
      </c>
      <c r="AC11" s="5">
        <v>44862.701878321757</v>
      </c>
      <c r="AD11" s="5">
        <v>44806.719062465279</v>
      </c>
      <c r="AE11" s="1" t="s">
        <v>27</v>
      </c>
      <c r="AF11" s="4">
        <v>148</v>
      </c>
      <c r="AG11" s="4">
        <v>204</v>
      </c>
    </row>
    <row r="12" spans="1:33" ht="26.25" x14ac:dyDescent="0.25">
      <c r="A12" s="1" t="s">
        <v>25</v>
      </c>
      <c r="B12" s="2">
        <v>4602640000</v>
      </c>
      <c r="C12" s="2" t="e">
        <f>VLOOKUP(B12,#REF!,3,FALSE)</f>
        <v>#REF!</v>
      </c>
      <c r="D12" s="1" t="s">
        <v>34</v>
      </c>
      <c r="E12" s="4">
        <v>39</v>
      </c>
      <c r="F12" s="3">
        <v>4042</v>
      </c>
      <c r="G12" s="19">
        <f t="shared" si="0"/>
        <v>0.22527026224641269</v>
      </c>
      <c r="H12" s="24">
        <f t="shared" si="1"/>
        <v>3131.4576000000002</v>
      </c>
      <c r="I12" s="21"/>
      <c r="J12" s="9">
        <f t="shared" si="5"/>
        <v>2525.1576</v>
      </c>
      <c r="K12" s="17">
        <f t="shared" si="2"/>
        <v>0.37527026224641269</v>
      </c>
      <c r="L12" s="15">
        <f t="shared" si="3"/>
        <v>2805.7306666666668</v>
      </c>
      <c r="M12" s="3">
        <v>2176.86</v>
      </c>
      <c r="N12" s="8">
        <f t="shared" si="4"/>
        <v>-170.11381818181803</v>
      </c>
      <c r="O12" s="3">
        <v>2006.7461818181821</v>
      </c>
      <c r="P12" s="3">
        <v>2176.86</v>
      </c>
      <c r="Q12" s="4">
        <v>39</v>
      </c>
      <c r="R12" s="4" t="s">
        <v>27</v>
      </c>
      <c r="S12" s="4">
        <v>0</v>
      </c>
      <c r="T12" s="4">
        <v>131</v>
      </c>
      <c r="U12" s="4">
        <v>92</v>
      </c>
      <c r="V12" s="2" t="s">
        <v>28</v>
      </c>
      <c r="W12" s="3">
        <v>78263.101090909098</v>
      </c>
      <c r="X12" s="4">
        <v>0</v>
      </c>
      <c r="Y12" s="4">
        <v>0</v>
      </c>
      <c r="Z12" s="4">
        <v>0</v>
      </c>
      <c r="AA12" s="2" t="b">
        <v>0</v>
      </c>
      <c r="AB12" s="2" t="s">
        <v>27</v>
      </c>
      <c r="AC12" s="5">
        <v>44848.707590740742</v>
      </c>
      <c r="AD12" s="5">
        <v>44974.61965601852</v>
      </c>
      <c r="AE12" s="1" t="s">
        <v>27</v>
      </c>
      <c r="AF12" s="4">
        <v>162</v>
      </c>
      <c r="AG12" s="4">
        <v>36</v>
      </c>
    </row>
    <row r="13" spans="1:33" ht="26.25" hidden="1" x14ac:dyDescent="0.25">
      <c r="A13" s="1" t="s">
        <v>25</v>
      </c>
      <c r="B13" s="2">
        <v>15508570000</v>
      </c>
      <c r="C13" s="2" t="e">
        <f>VLOOKUP(B13,#REF!,3,FALSE)</f>
        <v>#REF!</v>
      </c>
      <c r="D13" s="1" t="s">
        <v>79</v>
      </c>
      <c r="E13" s="4">
        <v>8</v>
      </c>
      <c r="F13" s="3">
        <v>3625</v>
      </c>
      <c r="G13" s="19">
        <f t="shared" si="0"/>
        <v>0.24837517241379317</v>
      </c>
      <c r="H13" s="24">
        <f t="shared" si="1"/>
        <v>2724.64</v>
      </c>
      <c r="I13" s="21"/>
      <c r="J13" s="9">
        <f t="shared" si="5"/>
        <v>2180.89</v>
      </c>
      <c r="K13" s="17">
        <f t="shared" si="2"/>
        <v>0.39837517241379317</v>
      </c>
      <c r="L13" s="15">
        <f t="shared" si="3"/>
        <v>2423.2111111111108</v>
      </c>
      <c r="M13" s="3">
        <v>2180.89</v>
      </c>
      <c r="N13" s="8">
        <f t="shared" si="4"/>
        <v>-142.72730049261099</v>
      </c>
      <c r="O13" s="3">
        <v>1737.3502857142855</v>
      </c>
      <c r="P13" s="3">
        <v>1880.0775862068965</v>
      </c>
      <c r="Q13" s="4">
        <v>8</v>
      </c>
      <c r="R13" s="4" t="s">
        <v>27</v>
      </c>
      <c r="S13" s="4">
        <v>0</v>
      </c>
      <c r="T13" s="4">
        <v>42</v>
      </c>
      <c r="U13" s="4">
        <v>34</v>
      </c>
      <c r="V13" s="2" t="s">
        <v>28</v>
      </c>
      <c r="W13" s="3">
        <v>13898.802285714284</v>
      </c>
      <c r="X13" s="4">
        <v>0</v>
      </c>
      <c r="Y13" s="4">
        <v>0</v>
      </c>
      <c r="Z13" s="4">
        <v>0</v>
      </c>
      <c r="AA13" s="2" t="b">
        <v>0</v>
      </c>
      <c r="AB13" s="2" t="s">
        <v>27</v>
      </c>
      <c r="AC13" s="5">
        <v>44848.707590740742</v>
      </c>
      <c r="AD13" s="5">
        <v>44885.432653969903</v>
      </c>
      <c r="AE13" s="1" t="s">
        <v>27</v>
      </c>
      <c r="AF13" s="4">
        <v>162</v>
      </c>
      <c r="AG13" s="4">
        <v>125</v>
      </c>
    </row>
    <row r="14" spans="1:33" ht="26.25" hidden="1" x14ac:dyDescent="0.25">
      <c r="A14" s="1" t="s">
        <v>25</v>
      </c>
      <c r="B14" s="2">
        <v>3111850000</v>
      </c>
      <c r="C14" s="2" t="e">
        <f>VLOOKUP(B14,#REF!,3,FALSE)</f>
        <v>#REF!</v>
      </c>
      <c r="D14" s="1" t="s">
        <v>57</v>
      </c>
      <c r="E14" s="4">
        <v>19</v>
      </c>
      <c r="F14" s="3">
        <v>2795</v>
      </c>
      <c r="G14" s="19">
        <f t="shared" si="0"/>
        <v>0.24740178890876566</v>
      </c>
      <c r="H14" s="24">
        <f t="shared" si="1"/>
        <v>2103.5120000000002</v>
      </c>
      <c r="I14" s="21"/>
      <c r="J14" s="9">
        <f t="shared" si="5"/>
        <v>1684.2619999999999</v>
      </c>
      <c r="K14" s="17">
        <f t="shared" si="2"/>
        <v>0.39740178890876565</v>
      </c>
      <c r="L14" s="15">
        <f t="shared" si="3"/>
        <v>1871.402222222222</v>
      </c>
      <c r="M14" s="3">
        <v>1152.33</v>
      </c>
      <c r="N14" s="8">
        <f t="shared" si="4"/>
        <v>-113.04959183673486</v>
      </c>
      <c r="O14" s="3">
        <v>1338.9004081632652</v>
      </c>
      <c r="P14" s="3">
        <v>1451.95</v>
      </c>
      <c r="Q14" s="4">
        <v>19</v>
      </c>
      <c r="R14" s="4" t="s">
        <v>27</v>
      </c>
      <c r="S14" s="4">
        <v>0</v>
      </c>
      <c r="T14" s="4">
        <v>43</v>
      </c>
      <c r="U14" s="4">
        <v>24</v>
      </c>
      <c r="V14" s="2" t="s">
        <v>28</v>
      </c>
      <c r="W14" s="3">
        <v>25439.107755102039</v>
      </c>
      <c r="X14" s="4">
        <v>0</v>
      </c>
      <c r="Y14" s="4">
        <v>0</v>
      </c>
      <c r="Z14" s="4">
        <v>0</v>
      </c>
      <c r="AA14" s="2" t="b">
        <v>0</v>
      </c>
      <c r="AB14" s="2" t="s">
        <v>27</v>
      </c>
      <c r="AC14" s="5">
        <v>44769.458333333328</v>
      </c>
      <c r="AD14" s="5">
        <v>44971.742172569444</v>
      </c>
      <c r="AE14" s="1" t="s">
        <v>27</v>
      </c>
      <c r="AF14" s="4">
        <v>241</v>
      </c>
      <c r="AG14" s="4">
        <v>39</v>
      </c>
    </row>
    <row r="15" spans="1:33" ht="26.25" x14ac:dyDescent="0.25">
      <c r="A15" s="1" t="s">
        <v>25</v>
      </c>
      <c r="B15" s="2">
        <v>4512140000</v>
      </c>
      <c r="C15" s="2" t="e">
        <f>VLOOKUP(B15,#REF!,3,FALSE)</f>
        <v>#REF!</v>
      </c>
      <c r="D15" s="1" t="s">
        <v>43</v>
      </c>
      <c r="E15" s="4">
        <v>29</v>
      </c>
      <c r="F15" s="3">
        <v>4871</v>
      </c>
      <c r="G15" s="19">
        <f t="shared" si="0"/>
        <v>0.28086889755696987</v>
      </c>
      <c r="H15" s="24">
        <f t="shared" si="1"/>
        <v>3502.8875999999996</v>
      </c>
      <c r="I15" s="21"/>
      <c r="J15" s="9">
        <f t="shared" si="5"/>
        <v>2772.2375999999999</v>
      </c>
      <c r="K15" s="17">
        <f t="shared" si="2"/>
        <v>0.43086889755696983</v>
      </c>
      <c r="L15" s="15">
        <f t="shared" si="3"/>
        <v>3080.2639999999997</v>
      </c>
      <c r="M15" s="3">
        <v>2256.38</v>
      </c>
      <c r="N15" s="8">
        <f t="shared" si="4"/>
        <v>-21.282062190606666</v>
      </c>
      <c r="O15" s="3">
        <v>2368.5779378093935</v>
      </c>
      <c r="P15" s="3">
        <v>2389.86</v>
      </c>
      <c r="Q15" s="4">
        <v>29</v>
      </c>
      <c r="R15" s="4" t="s">
        <v>27</v>
      </c>
      <c r="S15" s="4">
        <v>0</v>
      </c>
      <c r="T15" s="4">
        <v>74</v>
      </c>
      <c r="U15" s="4">
        <v>45</v>
      </c>
      <c r="V15" s="2" t="s">
        <v>28</v>
      </c>
      <c r="W15" s="3">
        <v>68688.760196472416</v>
      </c>
      <c r="X15" s="4">
        <v>0</v>
      </c>
      <c r="Y15" s="4">
        <v>0</v>
      </c>
      <c r="Z15" s="4">
        <v>0</v>
      </c>
      <c r="AA15" s="2" t="b">
        <v>0</v>
      </c>
      <c r="AB15" s="2" t="s">
        <v>27</v>
      </c>
      <c r="AC15" s="5">
        <v>44848.707590740742</v>
      </c>
      <c r="AD15" s="5">
        <v>44995.452859178236</v>
      </c>
      <c r="AE15" s="1" t="s">
        <v>27</v>
      </c>
      <c r="AF15" s="4">
        <v>162</v>
      </c>
      <c r="AG15" s="4">
        <v>15</v>
      </c>
    </row>
    <row r="16" spans="1:33" ht="26.25" hidden="1" x14ac:dyDescent="0.25">
      <c r="A16" s="1" t="s">
        <v>25</v>
      </c>
      <c r="B16" s="2">
        <v>15409140000</v>
      </c>
      <c r="C16" s="2" t="e">
        <f>VLOOKUP(B16,#REF!,3,FALSE)</f>
        <v>#REF!</v>
      </c>
      <c r="D16" s="1" t="s">
        <v>71</v>
      </c>
      <c r="E16" s="4">
        <v>11</v>
      </c>
      <c r="F16" s="3">
        <v>1795</v>
      </c>
      <c r="G16" s="19">
        <f t="shared" si="0"/>
        <v>0.23443097493036222</v>
      </c>
      <c r="H16" s="24">
        <f t="shared" si="1"/>
        <v>1374.1963999999998</v>
      </c>
      <c r="I16" s="21"/>
      <c r="J16" s="9">
        <f t="shared" si="5"/>
        <v>1104.9463999999998</v>
      </c>
      <c r="K16" s="17">
        <f t="shared" si="2"/>
        <v>0.38443097493036221</v>
      </c>
      <c r="L16" s="15">
        <f t="shared" si="3"/>
        <v>1227.718222222222</v>
      </c>
      <c r="M16" s="3">
        <v>827</v>
      </c>
      <c r="N16" s="8">
        <f t="shared" si="4"/>
        <v>-7.0121206636499664</v>
      </c>
      <c r="O16" s="3">
        <v>945.52787933635</v>
      </c>
      <c r="P16" s="3">
        <v>952.54</v>
      </c>
      <c r="Q16" s="4">
        <v>11</v>
      </c>
      <c r="R16" s="4" t="s">
        <v>27</v>
      </c>
      <c r="S16" s="4">
        <v>0</v>
      </c>
      <c r="T16" s="4">
        <v>61</v>
      </c>
      <c r="U16" s="4">
        <v>50</v>
      </c>
      <c r="V16" s="2" t="s">
        <v>28</v>
      </c>
      <c r="W16" s="3">
        <v>10400.80667269985</v>
      </c>
      <c r="X16" s="4">
        <v>0</v>
      </c>
      <c r="Y16" s="4">
        <v>0</v>
      </c>
      <c r="Z16" s="4">
        <v>0</v>
      </c>
      <c r="AA16" s="2" t="b">
        <v>0</v>
      </c>
      <c r="AB16" s="2" t="s">
        <v>27</v>
      </c>
      <c r="AC16" s="5">
        <v>44905.466877928236</v>
      </c>
      <c r="AD16" s="5">
        <v>44893.723094062501</v>
      </c>
      <c r="AE16" s="1" t="s">
        <v>27</v>
      </c>
      <c r="AF16" s="4">
        <v>105</v>
      </c>
      <c r="AG16" s="4">
        <v>117</v>
      </c>
    </row>
    <row r="17" spans="1:33" ht="26.25" hidden="1" x14ac:dyDescent="0.25">
      <c r="A17" s="1" t="s">
        <v>25</v>
      </c>
      <c r="B17" s="2">
        <v>15553100000</v>
      </c>
      <c r="C17" s="2" t="e">
        <f>VLOOKUP(B17,#REF!,3,FALSE)</f>
        <v>#REF!</v>
      </c>
      <c r="D17" s="1" t="s">
        <v>150</v>
      </c>
      <c r="E17" s="4">
        <v>1</v>
      </c>
      <c r="F17" s="3">
        <v>2317.0000000000005</v>
      </c>
      <c r="G17" s="19">
        <f t="shared" si="0"/>
        <v>0.31170392749244724</v>
      </c>
      <c r="H17" s="24">
        <f t="shared" si="1"/>
        <v>1594.7820000000002</v>
      </c>
      <c r="I17" s="21"/>
      <c r="J17" s="9">
        <f t="shared" si="5"/>
        <v>1247.232</v>
      </c>
      <c r="K17" s="17">
        <f t="shared" si="2"/>
        <v>0.46170392749244726</v>
      </c>
      <c r="L17" s="15">
        <f t="shared" si="3"/>
        <v>1385.8133333333333</v>
      </c>
      <c r="M17" s="3">
        <v>930.41</v>
      </c>
      <c r="N17" s="8">
        <f t="shared" si="4"/>
        <v>0</v>
      </c>
      <c r="O17" s="3">
        <v>1075.2</v>
      </c>
      <c r="P17" s="3">
        <v>1075.2</v>
      </c>
      <c r="Q17" s="4">
        <v>1</v>
      </c>
      <c r="R17" s="4" t="s">
        <v>27</v>
      </c>
      <c r="S17" s="4">
        <v>0</v>
      </c>
      <c r="T17" s="4">
        <v>17</v>
      </c>
      <c r="U17" s="4">
        <v>16</v>
      </c>
      <c r="V17" s="2" t="s">
        <v>28</v>
      </c>
      <c r="W17" s="3">
        <v>1075.2</v>
      </c>
      <c r="X17" s="4">
        <v>0</v>
      </c>
      <c r="Y17" s="4">
        <v>0</v>
      </c>
      <c r="Z17" s="4">
        <v>0</v>
      </c>
      <c r="AA17" s="2" t="b">
        <v>0</v>
      </c>
      <c r="AB17" s="2" t="s">
        <v>27</v>
      </c>
      <c r="AC17" s="5">
        <v>44894.707428703703</v>
      </c>
      <c r="AD17" s="5">
        <v>44928.513305289351</v>
      </c>
      <c r="AE17" s="1" t="s">
        <v>27</v>
      </c>
      <c r="AF17" s="4">
        <v>116</v>
      </c>
      <c r="AG17" s="4">
        <v>82</v>
      </c>
    </row>
    <row r="18" spans="1:33" ht="26.25" hidden="1" x14ac:dyDescent="0.25">
      <c r="A18" s="1" t="s">
        <v>25</v>
      </c>
      <c r="B18" s="2">
        <v>15592180000</v>
      </c>
      <c r="C18" s="2" t="e">
        <f>VLOOKUP(B18,#REF!,3,FALSE)</f>
        <v>#REF!</v>
      </c>
      <c r="D18" s="1" t="s">
        <v>131</v>
      </c>
      <c r="E18" s="4">
        <v>2</v>
      </c>
      <c r="F18" s="3">
        <v>2586</v>
      </c>
      <c r="G18" s="19">
        <f t="shared" si="0"/>
        <v>0.40680464037122976</v>
      </c>
      <c r="H18" s="24">
        <f t="shared" si="1"/>
        <v>1534.0031999999999</v>
      </c>
      <c r="I18" s="21"/>
      <c r="J18" s="9">
        <f t="shared" si="5"/>
        <v>1146.1031999999998</v>
      </c>
      <c r="K18" s="17">
        <f t="shared" si="2"/>
        <v>0.55680464037122979</v>
      </c>
      <c r="L18" s="15">
        <f t="shared" si="3"/>
        <v>1273.4479999999996</v>
      </c>
      <c r="M18" s="3">
        <v>988.02</v>
      </c>
      <c r="N18" s="8">
        <f t="shared" si="4"/>
        <v>0</v>
      </c>
      <c r="O18" s="3">
        <v>988.02</v>
      </c>
      <c r="P18" s="3">
        <v>988.02</v>
      </c>
      <c r="Q18" s="4">
        <v>2</v>
      </c>
      <c r="R18" s="4" t="s">
        <v>27</v>
      </c>
      <c r="S18" s="4">
        <v>0</v>
      </c>
      <c r="T18" s="4">
        <v>4</v>
      </c>
      <c r="U18" s="4">
        <v>2</v>
      </c>
      <c r="V18" s="2" t="s">
        <v>28</v>
      </c>
      <c r="W18" s="3">
        <v>1976.04</v>
      </c>
      <c r="X18" s="4">
        <v>0</v>
      </c>
      <c r="Y18" s="4">
        <v>0</v>
      </c>
      <c r="Z18" s="4">
        <v>0</v>
      </c>
      <c r="AA18" s="2" t="b">
        <v>0</v>
      </c>
      <c r="AB18" s="2" t="s">
        <v>27</v>
      </c>
      <c r="AC18" s="5">
        <v>44737.458333333328</v>
      </c>
      <c r="AD18" s="5">
        <v>44823.736889548607</v>
      </c>
      <c r="AE18" s="1" t="s">
        <v>27</v>
      </c>
      <c r="AF18" s="4">
        <v>273</v>
      </c>
      <c r="AG18" s="4">
        <v>187</v>
      </c>
    </row>
    <row r="19" spans="1:33" ht="26.25" hidden="1" x14ac:dyDescent="0.25">
      <c r="A19" s="1" t="s">
        <v>25</v>
      </c>
      <c r="B19" s="2">
        <v>15570430000</v>
      </c>
      <c r="C19" s="2" t="e">
        <f>VLOOKUP(B19,#REF!,3,FALSE)</f>
        <v>#REF!</v>
      </c>
      <c r="D19" s="1" t="s">
        <v>33</v>
      </c>
      <c r="E19" s="4">
        <v>39</v>
      </c>
      <c r="F19" s="3">
        <v>2813.9999999999995</v>
      </c>
      <c r="G19" s="19">
        <f t="shared" si="0"/>
        <v>0.36721904761904756</v>
      </c>
      <c r="H19" s="24">
        <f t="shared" si="1"/>
        <v>1780.6455999999998</v>
      </c>
      <c r="I19" s="21"/>
      <c r="J19" s="9">
        <f t="shared" si="5"/>
        <v>1358.5455999999999</v>
      </c>
      <c r="K19" s="17">
        <f t="shared" si="2"/>
        <v>0.51721904761904758</v>
      </c>
      <c r="L19" s="15">
        <f t="shared" si="3"/>
        <v>1509.4951111111111</v>
      </c>
      <c r="M19" s="3">
        <v>1171.1600000000001</v>
      </c>
      <c r="N19" s="8">
        <f t="shared" si="4"/>
        <v>0</v>
      </c>
      <c r="O19" s="3">
        <v>1171.1600000000001</v>
      </c>
      <c r="P19" s="3">
        <v>1171.1600000000001</v>
      </c>
      <c r="Q19" s="4">
        <v>39</v>
      </c>
      <c r="R19" s="4" t="s">
        <v>27</v>
      </c>
      <c r="S19" s="4">
        <v>0</v>
      </c>
      <c r="T19" s="4">
        <v>40.1</v>
      </c>
      <c r="U19" s="4">
        <v>1.1000000000000001</v>
      </c>
      <c r="V19" s="2" t="s">
        <v>28</v>
      </c>
      <c r="W19" s="3">
        <v>45675.240000000005</v>
      </c>
      <c r="X19" s="4">
        <v>0</v>
      </c>
      <c r="Y19" s="4">
        <v>0</v>
      </c>
      <c r="Z19" s="4">
        <v>0</v>
      </c>
      <c r="AA19" s="2" t="b">
        <v>0</v>
      </c>
      <c r="AB19" s="2" t="s">
        <v>27</v>
      </c>
      <c r="AC19" s="5">
        <v>44938.664702974536</v>
      </c>
      <c r="AD19" s="5">
        <v>44974.5110403125</v>
      </c>
      <c r="AE19" s="1" t="s">
        <v>27</v>
      </c>
      <c r="AF19" s="4">
        <v>72</v>
      </c>
      <c r="AG19" s="4">
        <v>36</v>
      </c>
    </row>
    <row r="20" spans="1:33" ht="26.25" hidden="1" x14ac:dyDescent="0.25">
      <c r="A20" s="1" t="s">
        <v>25</v>
      </c>
      <c r="B20" s="2">
        <v>15553090000</v>
      </c>
      <c r="C20" s="2" t="e">
        <f>VLOOKUP(B20,#REF!,3,FALSE)</f>
        <v>#REF!</v>
      </c>
      <c r="D20" s="1" t="s">
        <v>80</v>
      </c>
      <c r="E20" s="4">
        <v>8</v>
      </c>
      <c r="F20" s="3">
        <v>2315</v>
      </c>
      <c r="G20" s="19">
        <f t="shared" si="0"/>
        <v>0.2494657451403888</v>
      </c>
      <c r="H20" s="24">
        <f t="shared" si="1"/>
        <v>1737.4867999999999</v>
      </c>
      <c r="I20" s="21"/>
      <c r="J20" s="9">
        <f t="shared" si="5"/>
        <v>1390.2367999999999</v>
      </c>
      <c r="K20" s="17">
        <f t="shared" si="2"/>
        <v>0.39946574514038879</v>
      </c>
      <c r="L20" s="15">
        <f t="shared" si="3"/>
        <v>1544.7075555555555</v>
      </c>
      <c r="M20" s="3">
        <v>1198.48</v>
      </c>
      <c r="N20" s="8">
        <f t="shared" si="4"/>
        <v>0</v>
      </c>
      <c r="O20" s="3">
        <v>1198.48</v>
      </c>
      <c r="P20" s="3">
        <v>1198.48</v>
      </c>
      <c r="Q20" s="4">
        <v>8</v>
      </c>
      <c r="R20" s="4" t="s">
        <v>27</v>
      </c>
      <c r="S20" s="4">
        <v>0</v>
      </c>
      <c r="T20" s="4">
        <v>12</v>
      </c>
      <c r="U20" s="4">
        <v>4</v>
      </c>
      <c r="V20" s="2" t="s">
        <v>28</v>
      </c>
      <c r="W20" s="3">
        <v>9587.84</v>
      </c>
      <c r="X20" s="4">
        <v>0</v>
      </c>
      <c r="Y20" s="4">
        <v>0</v>
      </c>
      <c r="Z20" s="4">
        <v>0</v>
      </c>
      <c r="AA20" s="2" t="b">
        <v>0</v>
      </c>
      <c r="AB20" s="2" t="s">
        <v>27</v>
      </c>
      <c r="AC20" s="5">
        <v>44700.458333333328</v>
      </c>
      <c r="AD20" s="5" t="s">
        <v>27</v>
      </c>
      <c r="AE20" s="1" t="s">
        <v>27</v>
      </c>
      <c r="AF20" s="4">
        <v>310</v>
      </c>
      <c r="AG20" s="4" t="s">
        <v>27</v>
      </c>
    </row>
    <row r="21" spans="1:33" ht="26.25" hidden="1" x14ac:dyDescent="0.25">
      <c r="A21" s="1" t="s">
        <v>25</v>
      </c>
      <c r="B21" s="2">
        <v>15494770000</v>
      </c>
      <c r="C21" s="2" t="e">
        <f>VLOOKUP(B21,#REF!,3,FALSE)</f>
        <v>#REF!</v>
      </c>
      <c r="D21" s="1" t="s">
        <v>125</v>
      </c>
      <c r="E21" s="4">
        <v>3</v>
      </c>
      <c r="F21" s="3">
        <v>2814</v>
      </c>
      <c r="G21" s="19">
        <f t="shared" si="0"/>
        <v>0.33634754797441369</v>
      </c>
      <c r="H21" s="24">
        <f t="shared" si="1"/>
        <v>1867.5179999999998</v>
      </c>
      <c r="I21" s="21"/>
      <c r="J21" s="9">
        <f t="shared" si="5"/>
        <v>1445.4179999999999</v>
      </c>
      <c r="K21" s="17">
        <f t="shared" si="2"/>
        <v>0.48634754797441371</v>
      </c>
      <c r="L21" s="15">
        <f t="shared" si="3"/>
        <v>1606.0199999999998</v>
      </c>
      <c r="M21" s="3">
        <v>1246.05</v>
      </c>
      <c r="N21" s="8">
        <f t="shared" si="4"/>
        <v>0</v>
      </c>
      <c r="O21" s="3">
        <v>1246.05</v>
      </c>
      <c r="P21" s="3">
        <v>1246.05</v>
      </c>
      <c r="Q21" s="4">
        <v>3</v>
      </c>
      <c r="R21" s="4" t="s">
        <v>27</v>
      </c>
      <c r="S21" s="4">
        <v>0</v>
      </c>
      <c r="T21" s="4">
        <v>5</v>
      </c>
      <c r="U21" s="4">
        <v>2</v>
      </c>
      <c r="V21" s="2" t="s">
        <v>28</v>
      </c>
      <c r="W21" s="3">
        <v>3738.1499999999996</v>
      </c>
      <c r="X21" s="4">
        <v>0</v>
      </c>
      <c r="Y21" s="4">
        <v>0</v>
      </c>
      <c r="Z21" s="4">
        <v>0</v>
      </c>
      <c r="AA21" s="2" t="b">
        <v>0</v>
      </c>
      <c r="AB21" s="2" t="s">
        <v>27</v>
      </c>
      <c r="AC21" s="5">
        <v>44652.510957094906</v>
      </c>
      <c r="AD21" s="5">
        <v>44687.391681944442</v>
      </c>
      <c r="AE21" s="1" t="s">
        <v>27</v>
      </c>
      <c r="AF21" s="4">
        <v>358</v>
      </c>
      <c r="AG21" s="4">
        <v>323</v>
      </c>
    </row>
    <row r="22" spans="1:33" ht="26.25" hidden="1" x14ac:dyDescent="0.25">
      <c r="A22" s="1" t="s">
        <v>25</v>
      </c>
      <c r="B22" s="2">
        <v>3111080000</v>
      </c>
      <c r="C22" s="2" t="e">
        <f>VLOOKUP(B22,#REF!,3,FALSE)</f>
        <v>#REF!</v>
      </c>
      <c r="D22" s="1" t="s">
        <v>114</v>
      </c>
      <c r="E22" s="4">
        <v>4</v>
      </c>
      <c r="F22" s="3">
        <v>3651</v>
      </c>
      <c r="G22" s="19">
        <f t="shared" si="0"/>
        <v>0.20077491098329228</v>
      </c>
      <c r="H22" s="24">
        <f t="shared" si="1"/>
        <v>2917.9708000000001</v>
      </c>
      <c r="I22" s="21"/>
      <c r="J22" s="9">
        <f t="shared" si="5"/>
        <v>2370.3208</v>
      </c>
      <c r="K22" s="17">
        <f t="shared" si="2"/>
        <v>0.35077491098329228</v>
      </c>
      <c r="L22" s="15">
        <f t="shared" si="3"/>
        <v>2633.6897777777776</v>
      </c>
      <c r="M22" s="3">
        <v>1466.15</v>
      </c>
      <c r="N22" s="8">
        <f t="shared" si="4"/>
        <v>0</v>
      </c>
      <c r="O22" s="3">
        <v>2043.38</v>
      </c>
      <c r="P22" s="3">
        <v>2043.38</v>
      </c>
      <c r="Q22" s="4">
        <v>4</v>
      </c>
      <c r="R22" s="4" t="s">
        <v>27</v>
      </c>
      <c r="S22" s="4">
        <v>0</v>
      </c>
      <c r="T22" s="4">
        <v>6</v>
      </c>
      <c r="U22" s="4">
        <v>2</v>
      </c>
      <c r="V22" s="2" t="s">
        <v>28</v>
      </c>
      <c r="W22" s="3">
        <v>8173.52</v>
      </c>
      <c r="X22" s="4">
        <v>0</v>
      </c>
      <c r="Y22" s="4">
        <v>0</v>
      </c>
      <c r="Z22" s="4">
        <v>0</v>
      </c>
      <c r="AA22" s="2" t="b">
        <v>0</v>
      </c>
      <c r="AB22" s="2" t="s">
        <v>27</v>
      </c>
      <c r="AC22" s="5">
        <v>44894.771080937498</v>
      </c>
      <c r="AD22" s="5">
        <v>44312.78108862268</v>
      </c>
      <c r="AE22" s="1" t="s">
        <v>27</v>
      </c>
      <c r="AF22" s="4">
        <v>116</v>
      </c>
      <c r="AG22" s="4">
        <v>698</v>
      </c>
    </row>
    <row r="23" spans="1:33" ht="26.25" hidden="1" x14ac:dyDescent="0.25">
      <c r="A23" s="1" t="s">
        <v>25</v>
      </c>
      <c r="B23" s="2">
        <v>3526250000</v>
      </c>
      <c r="C23" s="2" t="e">
        <f>VLOOKUP(B23,#REF!,3,FALSE)</f>
        <v>#REF!</v>
      </c>
      <c r="D23" s="1" t="s">
        <v>104</v>
      </c>
      <c r="E23" s="4">
        <v>4</v>
      </c>
      <c r="F23" s="3">
        <v>3301</v>
      </c>
      <c r="G23" s="19">
        <f t="shared" si="0"/>
        <v>0.25993214177521962</v>
      </c>
      <c r="H23" s="24">
        <f t="shared" si="1"/>
        <v>2442.9639999999999</v>
      </c>
      <c r="I23" s="21"/>
      <c r="J23" s="9">
        <f t="shared" si="5"/>
        <v>1947.8140000000001</v>
      </c>
      <c r="K23" s="17">
        <f t="shared" si="2"/>
        <v>0.40993214177521958</v>
      </c>
      <c r="L23" s="15">
        <f t="shared" si="3"/>
        <v>2164.2377777777779</v>
      </c>
      <c r="M23" s="3">
        <v>1679.15</v>
      </c>
      <c r="N23" s="8">
        <f t="shared" si="4"/>
        <v>0</v>
      </c>
      <c r="O23" s="3">
        <v>1679.15</v>
      </c>
      <c r="P23" s="3">
        <v>1679.15</v>
      </c>
      <c r="Q23" s="4">
        <v>4</v>
      </c>
      <c r="R23" s="4" t="s">
        <v>27</v>
      </c>
      <c r="S23" s="4">
        <v>1</v>
      </c>
      <c r="T23" s="4">
        <v>9</v>
      </c>
      <c r="U23" s="4">
        <v>5</v>
      </c>
      <c r="V23" s="2" t="s">
        <v>28</v>
      </c>
      <c r="W23" s="3">
        <v>6716.6</v>
      </c>
      <c r="X23" s="4">
        <v>0</v>
      </c>
      <c r="Y23" s="4">
        <v>0</v>
      </c>
      <c r="Z23" s="4">
        <v>0</v>
      </c>
      <c r="AA23" s="2" t="b">
        <v>0</v>
      </c>
      <c r="AB23" s="2" t="s">
        <v>27</v>
      </c>
      <c r="AC23" s="5">
        <v>44799.458333333328</v>
      </c>
      <c r="AD23" s="5">
        <v>44925.496250543976</v>
      </c>
      <c r="AE23" s="1" t="s">
        <v>27</v>
      </c>
      <c r="AF23" s="4">
        <v>211</v>
      </c>
      <c r="AG23" s="4">
        <v>85</v>
      </c>
    </row>
    <row r="24" spans="1:33" ht="26.25" hidden="1" x14ac:dyDescent="0.25">
      <c r="A24" s="1" t="s">
        <v>25</v>
      </c>
      <c r="B24" s="2">
        <v>3563590000</v>
      </c>
      <c r="C24" s="2" t="e">
        <f>VLOOKUP(B24,#REF!,3,FALSE)</f>
        <v>#REF!</v>
      </c>
      <c r="D24" s="1" t="s">
        <v>136</v>
      </c>
      <c r="E24" s="4">
        <v>2</v>
      </c>
      <c r="F24" s="3">
        <v>3650.9999999999995</v>
      </c>
      <c r="G24" s="19">
        <f t="shared" si="0"/>
        <v>0.29506820049301563</v>
      </c>
      <c r="H24" s="24">
        <f t="shared" si="1"/>
        <v>2573.7059999999997</v>
      </c>
      <c r="I24" s="21"/>
      <c r="J24" s="9">
        <f t="shared" si="5"/>
        <v>2026.0559999999998</v>
      </c>
      <c r="K24" s="17">
        <f t="shared" si="2"/>
        <v>0.4450682004930156</v>
      </c>
      <c r="L24" s="15">
        <f t="shared" si="3"/>
        <v>2251.1733333333332</v>
      </c>
      <c r="M24" s="3">
        <v>1746</v>
      </c>
      <c r="N24" s="8">
        <f t="shared" si="4"/>
        <v>0</v>
      </c>
      <c r="O24" s="3">
        <v>1746.6</v>
      </c>
      <c r="P24" s="3">
        <v>1746.6</v>
      </c>
      <c r="Q24" s="4">
        <v>2</v>
      </c>
      <c r="R24" s="4" t="s">
        <v>27</v>
      </c>
      <c r="S24" s="4">
        <v>0</v>
      </c>
      <c r="T24" s="4">
        <v>4</v>
      </c>
      <c r="U24" s="4">
        <v>2</v>
      </c>
      <c r="V24" s="2" t="s">
        <v>28</v>
      </c>
      <c r="W24" s="3">
        <v>3493.2</v>
      </c>
      <c r="X24" s="4">
        <v>0</v>
      </c>
      <c r="Y24" s="4">
        <v>0</v>
      </c>
      <c r="Z24" s="4">
        <v>0</v>
      </c>
      <c r="AA24" s="2" t="b">
        <v>0</v>
      </c>
      <c r="AB24" s="2" t="s">
        <v>27</v>
      </c>
      <c r="AC24" s="5">
        <v>44480.662907754631</v>
      </c>
      <c r="AD24" s="5">
        <v>44614.584978321756</v>
      </c>
      <c r="AE24" s="1" t="s">
        <v>27</v>
      </c>
      <c r="AF24" s="4">
        <v>530</v>
      </c>
      <c r="AG24" s="4">
        <v>396</v>
      </c>
    </row>
    <row r="25" spans="1:33" ht="26.25" hidden="1" x14ac:dyDescent="0.25">
      <c r="A25" s="1" t="s">
        <v>25</v>
      </c>
      <c r="B25" s="2">
        <v>4508620000</v>
      </c>
      <c r="C25" s="2" t="e">
        <f>VLOOKUP(B25,#REF!,3,FALSE)</f>
        <v>#REF!</v>
      </c>
      <c r="D25" s="1" t="s">
        <v>132</v>
      </c>
      <c r="E25" s="4">
        <v>2</v>
      </c>
      <c r="F25" s="3">
        <v>3485</v>
      </c>
      <c r="G25" s="19">
        <f t="shared" si="0"/>
        <v>0.1984461406025825</v>
      </c>
      <c r="H25" s="24">
        <f t="shared" si="1"/>
        <v>2793.4151999999999</v>
      </c>
      <c r="I25" s="21"/>
      <c r="J25" s="9">
        <f t="shared" si="5"/>
        <v>2270.6651999999999</v>
      </c>
      <c r="K25" s="17">
        <f t="shared" si="2"/>
        <v>0.3484461406025825</v>
      </c>
      <c r="L25" s="15">
        <f t="shared" si="3"/>
        <v>2522.9613333333332</v>
      </c>
      <c r="M25" s="3">
        <v>1957.47</v>
      </c>
      <c r="N25" s="8">
        <f t="shared" si="4"/>
        <v>0</v>
      </c>
      <c r="O25" s="3">
        <v>1957.47</v>
      </c>
      <c r="P25" s="3">
        <v>1957.47</v>
      </c>
      <c r="Q25" s="4">
        <v>2</v>
      </c>
      <c r="R25" s="4" t="s">
        <v>27</v>
      </c>
      <c r="S25" s="4">
        <v>0</v>
      </c>
      <c r="T25" s="4">
        <v>2</v>
      </c>
      <c r="U25" s="4">
        <v>0</v>
      </c>
      <c r="V25" s="2" t="s">
        <v>28</v>
      </c>
      <c r="W25" s="3">
        <v>3914.94</v>
      </c>
      <c r="X25" s="4">
        <v>0</v>
      </c>
      <c r="Y25" s="4">
        <v>0</v>
      </c>
      <c r="Z25" s="4">
        <v>0</v>
      </c>
      <c r="AA25" s="2" t="b">
        <v>0</v>
      </c>
      <c r="AB25" s="2" t="s">
        <v>27</v>
      </c>
      <c r="AC25" s="5">
        <v>44713.458333333328</v>
      </c>
      <c r="AD25" s="5" t="s">
        <v>27</v>
      </c>
      <c r="AE25" s="1" t="s">
        <v>27</v>
      </c>
      <c r="AF25" s="4">
        <v>297</v>
      </c>
      <c r="AG25" s="4" t="s">
        <v>27</v>
      </c>
    </row>
    <row r="26" spans="1:33" ht="26.25" hidden="1" x14ac:dyDescent="0.25">
      <c r="A26" s="1" t="s">
        <v>25</v>
      </c>
      <c r="B26" s="2">
        <v>15409720000</v>
      </c>
      <c r="C26" s="2" t="e">
        <f>VLOOKUP(B26,#REF!,3,FALSE)</f>
        <v>#REF!</v>
      </c>
      <c r="D26" s="1" t="s">
        <v>58</v>
      </c>
      <c r="E26" s="4">
        <v>18</v>
      </c>
      <c r="F26" s="3">
        <v>1899</v>
      </c>
      <c r="G26" s="19">
        <f t="shared" si="0"/>
        <v>0.23801028902949142</v>
      </c>
      <c r="H26" s="24">
        <f t="shared" si="1"/>
        <v>1447.0184611329958</v>
      </c>
      <c r="I26" s="21"/>
      <c r="J26" s="9">
        <f t="shared" ref="J26:J35" si="6">+O26*1.16</f>
        <v>1162.1684611329958</v>
      </c>
      <c r="K26" s="17">
        <f t="shared" si="2"/>
        <v>0.38801028902949142</v>
      </c>
      <c r="L26" s="15">
        <f t="shared" si="3"/>
        <v>1291.2982901477731</v>
      </c>
      <c r="M26" s="3">
        <v>791</v>
      </c>
      <c r="N26" s="8">
        <f t="shared" si="4"/>
        <v>40.249363045686096</v>
      </c>
      <c r="O26" s="3">
        <v>1001.8693630456861</v>
      </c>
      <c r="P26" s="3">
        <v>961.62</v>
      </c>
      <c r="Q26" s="4">
        <v>18</v>
      </c>
      <c r="R26" s="4" t="s">
        <v>27</v>
      </c>
      <c r="S26" s="4">
        <v>1</v>
      </c>
      <c r="T26" s="4">
        <v>126.80000000000001</v>
      </c>
      <c r="U26" s="4">
        <v>108.80000000000001</v>
      </c>
      <c r="V26" s="2" t="s">
        <v>28</v>
      </c>
      <c r="W26" s="3">
        <v>18033.64853482235</v>
      </c>
      <c r="X26" s="4">
        <v>0</v>
      </c>
      <c r="Y26" s="4">
        <v>0</v>
      </c>
      <c r="Z26" s="4">
        <v>0</v>
      </c>
      <c r="AA26" s="2" t="b">
        <v>0</v>
      </c>
      <c r="AB26" s="2" t="s">
        <v>27</v>
      </c>
      <c r="AC26" s="5">
        <v>44848.521829710648</v>
      </c>
      <c r="AD26" s="5">
        <v>44998.785180405088</v>
      </c>
      <c r="AE26" s="1" t="s">
        <v>27</v>
      </c>
      <c r="AF26" s="4">
        <v>162</v>
      </c>
      <c r="AG26" s="4">
        <v>12</v>
      </c>
    </row>
    <row r="27" spans="1:33" ht="26.25" hidden="1" x14ac:dyDescent="0.25">
      <c r="A27" s="1" t="s">
        <v>25</v>
      </c>
      <c r="B27" s="2">
        <v>3564360000</v>
      </c>
      <c r="C27" s="2" t="e">
        <f>VLOOKUP(B27,#REF!,3,FALSE)</f>
        <v>#REF!</v>
      </c>
      <c r="D27" s="1" t="s">
        <v>31</v>
      </c>
      <c r="E27" s="4">
        <v>44</v>
      </c>
      <c r="F27" s="3">
        <v>3106</v>
      </c>
      <c r="G27" s="19">
        <f t="shared" si="0"/>
        <v>0.24539387386660574</v>
      </c>
      <c r="H27" s="24">
        <f t="shared" si="1"/>
        <v>2343.8066277703228</v>
      </c>
      <c r="I27" s="21"/>
      <c r="J27" s="9">
        <f t="shared" si="6"/>
        <v>1877.9066277703225</v>
      </c>
      <c r="K27" s="17">
        <f t="shared" si="2"/>
        <v>0.39539387386660574</v>
      </c>
      <c r="L27" s="15">
        <f t="shared" si="3"/>
        <v>2086.5629197448029</v>
      </c>
      <c r="M27" s="3">
        <v>1333.38</v>
      </c>
      <c r="N27" s="8">
        <f t="shared" si="4"/>
        <v>40.36502393993328</v>
      </c>
      <c r="O27" s="3">
        <v>1618.8850239399333</v>
      </c>
      <c r="P27" s="3">
        <v>1578.52</v>
      </c>
      <c r="Q27" s="4">
        <v>44</v>
      </c>
      <c r="R27" s="4" t="s">
        <v>27</v>
      </c>
      <c r="S27" s="4">
        <v>0</v>
      </c>
      <c r="T27" s="4">
        <v>180.7</v>
      </c>
      <c r="U27" s="4">
        <v>136.69999999999999</v>
      </c>
      <c r="V27" s="2" t="s">
        <v>28</v>
      </c>
      <c r="W27" s="3">
        <v>71230.941053357063</v>
      </c>
      <c r="X27" s="4">
        <v>0</v>
      </c>
      <c r="Y27" s="4">
        <v>0</v>
      </c>
      <c r="Z27" s="4">
        <v>0</v>
      </c>
      <c r="AA27" s="2" t="b">
        <v>0</v>
      </c>
      <c r="AB27" s="2" t="s">
        <v>27</v>
      </c>
      <c r="AC27" s="5">
        <v>44946.555011261575</v>
      </c>
      <c r="AD27" s="5">
        <v>45002.524092013889</v>
      </c>
      <c r="AE27" s="1" t="s">
        <v>27</v>
      </c>
      <c r="AF27" s="4">
        <v>64</v>
      </c>
      <c r="AG27" s="4">
        <v>8</v>
      </c>
    </row>
    <row r="28" spans="1:33" ht="26.25" hidden="1" x14ac:dyDescent="0.25">
      <c r="A28" s="1" t="s">
        <v>25</v>
      </c>
      <c r="B28" s="2">
        <v>15506030000</v>
      </c>
      <c r="C28" s="2" t="e">
        <f>VLOOKUP(B28,#REF!,3,FALSE)</f>
        <v>#REF!</v>
      </c>
      <c r="D28" s="1" t="s">
        <v>84</v>
      </c>
      <c r="E28" s="4">
        <v>6</v>
      </c>
      <c r="F28" s="3">
        <v>2995.0000000000005</v>
      </c>
      <c r="G28" s="19">
        <f t="shared" si="0"/>
        <v>0.28142829159710636</v>
      </c>
      <c r="H28" s="24">
        <f t="shared" si="1"/>
        <v>2152.1222666666667</v>
      </c>
      <c r="I28" s="21"/>
      <c r="J28" s="9">
        <f t="shared" si="6"/>
        <v>1702.8722666666667</v>
      </c>
      <c r="K28" s="17">
        <f t="shared" si="2"/>
        <v>0.43142829159710633</v>
      </c>
      <c r="L28" s="15">
        <f t="shared" si="3"/>
        <v>1892.0802962962964</v>
      </c>
      <c r="M28" s="3">
        <v>1559.16</v>
      </c>
      <c r="N28" s="8">
        <f t="shared" si="4"/>
        <v>45.583333333333485</v>
      </c>
      <c r="O28" s="3">
        <v>1467.9933333333336</v>
      </c>
      <c r="P28" s="3">
        <v>1422.41</v>
      </c>
      <c r="Q28" s="4">
        <v>6</v>
      </c>
      <c r="R28" s="4" t="s">
        <v>27</v>
      </c>
      <c r="S28" s="4">
        <v>0</v>
      </c>
      <c r="T28" s="4">
        <v>8</v>
      </c>
      <c r="U28" s="4">
        <v>2</v>
      </c>
      <c r="V28" s="2" t="s">
        <v>28</v>
      </c>
      <c r="W28" s="3">
        <v>8807.9600000000009</v>
      </c>
      <c r="X28" s="4">
        <v>0</v>
      </c>
      <c r="Y28" s="4">
        <v>0</v>
      </c>
      <c r="Z28" s="4">
        <v>0</v>
      </c>
      <c r="AA28" s="2" t="b">
        <v>0</v>
      </c>
      <c r="AB28" s="2" t="s">
        <v>27</v>
      </c>
      <c r="AC28" s="5">
        <v>44988.541669062499</v>
      </c>
      <c r="AD28" s="5">
        <v>44978.741336377316</v>
      </c>
      <c r="AE28" s="1" t="s">
        <v>27</v>
      </c>
      <c r="AF28" s="4">
        <v>22</v>
      </c>
      <c r="AG28" s="4">
        <v>32</v>
      </c>
    </row>
    <row r="29" spans="1:33" ht="26.25" hidden="1" x14ac:dyDescent="0.25">
      <c r="A29" s="1" t="s">
        <v>25</v>
      </c>
      <c r="B29" s="2">
        <v>15592190000</v>
      </c>
      <c r="C29" s="2" t="e">
        <f>VLOOKUP(B29,#REF!,3,FALSE)</f>
        <v>#REF!</v>
      </c>
      <c r="D29" s="1" t="s">
        <v>35</v>
      </c>
      <c r="E29" s="4">
        <v>37</v>
      </c>
      <c r="F29" s="3">
        <v>2695</v>
      </c>
      <c r="G29" s="19">
        <f t="shared" si="0"/>
        <v>0.35454351624079827</v>
      </c>
      <c r="H29" s="24">
        <f t="shared" si="1"/>
        <v>1739.5052237310485</v>
      </c>
      <c r="I29" s="21"/>
      <c r="J29" s="9">
        <f t="shared" si="6"/>
        <v>1335.2552237310485</v>
      </c>
      <c r="K29" s="17">
        <f t="shared" si="2"/>
        <v>0.5045435162407983</v>
      </c>
      <c r="L29" s="15">
        <f t="shared" si="3"/>
        <v>1483.6169152567206</v>
      </c>
      <c r="M29" s="3">
        <v>985.38</v>
      </c>
      <c r="N29" s="8">
        <f t="shared" si="4"/>
        <v>73.202089423317602</v>
      </c>
      <c r="O29" s="3">
        <v>1151.0820894233177</v>
      </c>
      <c r="P29" s="3">
        <v>1077.8800000000001</v>
      </c>
      <c r="Q29" s="4">
        <v>37</v>
      </c>
      <c r="R29" s="4" t="s">
        <v>27</v>
      </c>
      <c r="S29" s="4">
        <v>0</v>
      </c>
      <c r="T29" s="4">
        <v>72.800000000000011</v>
      </c>
      <c r="U29" s="4">
        <v>35.799999999999997</v>
      </c>
      <c r="V29" s="2" t="s">
        <v>28</v>
      </c>
      <c r="W29" s="3">
        <v>42590.037308662759</v>
      </c>
      <c r="X29" s="4">
        <v>0</v>
      </c>
      <c r="Y29" s="4">
        <v>0</v>
      </c>
      <c r="Z29" s="4">
        <v>0</v>
      </c>
      <c r="AA29" s="2" t="b">
        <v>0</v>
      </c>
      <c r="AB29" s="2" t="s">
        <v>27</v>
      </c>
      <c r="AC29" s="5">
        <v>45008.584071759258</v>
      </c>
      <c r="AD29" s="5">
        <v>44978.405706863421</v>
      </c>
      <c r="AE29" s="1" t="s">
        <v>27</v>
      </c>
      <c r="AF29" s="4">
        <v>2</v>
      </c>
      <c r="AG29" s="4">
        <v>32</v>
      </c>
    </row>
    <row r="30" spans="1:33" ht="26.25" hidden="1" x14ac:dyDescent="0.25">
      <c r="A30" s="1" t="s">
        <v>25</v>
      </c>
      <c r="B30" s="2">
        <v>15549070000</v>
      </c>
      <c r="C30" s="2" t="e">
        <f>VLOOKUP(B30,#REF!,3,FALSE)</f>
        <v>#REF!</v>
      </c>
      <c r="D30" s="1" t="s">
        <v>66</v>
      </c>
      <c r="E30" s="4">
        <v>12</v>
      </c>
      <c r="F30" s="3">
        <v>2995</v>
      </c>
      <c r="G30" s="19">
        <f t="shared" si="0"/>
        <v>0.27476678018920431</v>
      </c>
      <c r="H30" s="24">
        <f t="shared" si="1"/>
        <v>2172.0734933333333</v>
      </c>
      <c r="I30" s="21"/>
      <c r="J30" s="9">
        <f t="shared" si="6"/>
        <v>1722.8234933333331</v>
      </c>
      <c r="K30" s="17">
        <f t="shared" si="2"/>
        <v>0.42476678018920433</v>
      </c>
      <c r="L30" s="15">
        <f t="shared" si="3"/>
        <v>1914.2483259259257</v>
      </c>
      <c r="M30" s="3">
        <v>1677.73</v>
      </c>
      <c r="N30" s="8">
        <f t="shared" si="4"/>
        <v>73.502666666666528</v>
      </c>
      <c r="O30" s="3">
        <v>1485.1926666666666</v>
      </c>
      <c r="P30" s="3">
        <v>1411.69</v>
      </c>
      <c r="Q30" s="4">
        <v>12</v>
      </c>
      <c r="R30" s="4" t="s">
        <v>27</v>
      </c>
      <c r="S30" s="4">
        <v>0</v>
      </c>
      <c r="T30" s="4">
        <v>28.4</v>
      </c>
      <c r="U30" s="4">
        <v>16.399999999999999</v>
      </c>
      <c r="V30" s="2" t="s">
        <v>28</v>
      </c>
      <c r="W30" s="3">
        <v>17822.311999999998</v>
      </c>
      <c r="X30" s="4">
        <v>0</v>
      </c>
      <c r="Y30" s="4">
        <v>0</v>
      </c>
      <c r="Z30" s="4">
        <v>0</v>
      </c>
      <c r="AA30" s="2" t="b">
        <v>0</v>
      </c>
      <c r="AB30" s="2" t="s">
        <v>27</v>
      </c>
      <c r="AC30" s="5">
        <v>44953.845540543982</v>
      </c>
      <c r="AD30" s="5">
        <v>44965.368024386575</v>
      </c>
      <c r="AE30" s="1" t="s">
        <v>27</v>
      </c>
      <c r="AF30" s="4">
        <v>57</v>
      </c>
      <c r="AG30" s="4">
        <v>45</v>
      </c>
    </row>
    <row r="31" spans="1:33" ht="26.25" hidden="1" x14ac:dyDescent="0.25">
      <c r="A31" s="1" t="s">
        <v>25</v>
      </c>
      <c r="B31" s="2">
        <v>15449580000</v>
      </c>
      <c r="C31" s="2" t="e">
        <f>VLOOKUP(B31,#REF!,3,FALSE)</f>
        <v>#REF!</v>
      </c>
      <c r="D31" s="1" t="s">
        <v>29</v>
      </c>
      <c r="E31" s="4">
        <v>63</v>
      </c>
      <c r="F31" s="3">
        <v>2814</v>
      </c>
      <c r="G31" s="19">
        <f t="shared" si="0"/>
        <v>0.36016493095442492</v>
      </c>
      <c r="H31" s="24">
        <f t="shared" si="1"/>
        <v>1800.4958842942483</v>
      </c>
      <c r="I31" s="21"/>
      <c r="J31" s="9">
        <f t="shared" si="6"/>
        <v>1378.3958842942482</v>
      </c>
      <c r="K31" s="17">
        <f t="shared" si="2"/>
        <v>0.51016493095442494</v>
      </c>
      <c r="L31" s="15">
        <f t="shared" si="3"/>
        <v>1531.5509825491647</v>
      </c>
      <c r="M31" s="3">
        <v>0</v>
      </c>
      <c r="N31" s="8">
        <f t="shared" si="4"/>
        <v>88.272314046765814</v>
      </c>
      <c r="O31" s="3">
        <v>1188.2723140467658</v>
      </c>
      <c r="P31" s="3">
        <v>1100</v>
      </c>
      <c r="Q31" s="4">
        <v>63</v>
      </c>
      <c r="R31" s="4" t="s">
        <v>27</v>
      </c>
      <c r="S31" s="4">
        <v>0</v>
      </c>
      <c r="T31" s="4">
        <v>103.4</v>
      </c>
      <c r="U31" s="4">
        <v>40.4</v>
      </c>
      <c r="V31" s="2" t="s">
        <v>28</v>
      </c>
      <c r="W31" s="3">
        <v>74861.155784946241</v>
      </c>
      <c r="X31" s="4">
        <v>0</v>
      </c>
      <c r="Y31" s="4">
        <v>0</v>
      </c>
      <c r="Z31" s="4">
        <v>0</v>
      </c>
      <c r="AA31" s="2" t="b">
        <v>0</v>
      </c>
      <c r="AB31" s="2" t="s">
        <v>27</v>
      </c>
      <c r="AC31" s="5">
        <v>44894.707428703703</v>
      </c>
      <c r="AD31" s="5">
        <v>44886.627962071754</v>
      </c>
      <c r="AE31" s="1" t="s">
        <v>27</v>
      </c>
      <c r="AF31" s="4">
        <v>116</v>
      </c>
      <c r="AG31" s="4">
        <v>124</v>
      </c>
    </row>
    <row r="32" spans="1:33" ht="26.25" hidden="1" x14ac:dyDescent="0.25">
      <c r="A32" s="1" t="s">
        <v>25</v>
      </c>
      <c r="B32" s="2">
        <v>15493000000</v>
      </c>
      <c r="C32" s="2" t="e">
        <f>VLOOKUP(B32,#REF!,3,FALSE)</f>
        <v>#REF!</v>
      </c>
      <c r="D32" s="1" t="s">
        <v>30</v>
      </c>
      <c r="E32" s="4">
        <v>52</v>
      </c>
      <c r="F32" s="3">
        <v>2795</v>
      </c>
      <c r="G32" s="19">
        <f t="shared" si="0"/>
        <v>0.38795678458076055</v>
      </c>
      <c r="H32" s="24">
        <f t="shared" si="1"/>
        <v>1710.6607870967744</v>
      </c>
      <c r="I32" s="21"/>
      <c r="J32" s="9">
        <f t="shared" si="6"/>
        <v>1291.4107870967741</v>
      </c>
      <c r="K32" s="17">
        <f t="shared" si="2"/>
        <v>0.53795678458076057</v>
      </c>
      <c r="L32" s="15">
        <f t="shared" si="3"/>
        <v>1434.9008745519711</v>
      </c>
      <c r="M32" s="3">
        <v>1125</v>
      </c>
      <c r="N32" s="8">
        <f t="shared" si="4"/>
        <v>112.38516129032257</v>
      </c>
      <c r="O32" s="3">
        <v>1113.2851612903225</v>
      </c>
      <c r="P32" s="3">
        <v>1000.9</v>
      </c>
      <c r="Q32" s="4">
        <v>52</v>
      </c>
      <c r="R32" s="4" t="s">
        <v>27</v>
      </c>
      <c r="S32" s="4">
        <v>0</v>
      </c>
      <c r="T32" s="4">
        <v>127.20000000000002</v>
      </c>
      <c r="U32" s="4">
        <v>75.2</v>
      </c>
      <c r="V32" s="2" t="s">
        <v>28</v>
      </c>
      <c r="W32" s="3">
        <v>57890.828387096772</v>
      </c>
      <c r="X32" s="4">
        <v>0</v>
      </c>
      <c r="Y32" s="4">
        <v>0</v>
      </c>
      <c r="Z32" s="4">
        <v>0</v>
      </c>
      <c r="AA32" s="2" t="b">
        <v>0</v>
      </c>
      <c r="AB32" s="2" t="s">
        <v>27</v>
      </c>
      <c r="AC32" s="5">
        <v>44917.778567442125</v>
      </c>
      <c r="AD32" s="5">
        <v>44981.642545173607</v>
      </c>
      <c r="AE32" s="1" t="s">
        <v>27</v>
      </c>
      <c r="AF32" s="4">
        <v>93</v>
      </c>
      <c r="AG32" s="4">
        <v>29</v>
      </c>
    </row>
    <row r="33" spans="1:33" ht="26.25" hidden="1" x14ac:dyDescent="0.25">
      <c r="A33" s="1" t="s">
        <v>25</v>
      </c>
      <c r="B33" s="2">
        <v>3589240000</v>
      </c>
      <c r="C33" s="2" t="e">
        <f>VLOOKUP(B33,#REF!,3,FALSE)</f>
        <v>#REF!</v>
      </c>
      <c r="D33" s="1" t="s">
        <v>72</v>
      </c>
      <c r="E33" s="4">
        <v>11</v>
      </c>
      <c r="F33" s="3">
        <v>2814</v>
      </c>
      <c r="G33" s="19">
        <f t="shared" si="0"/>
        <v>0.3418139543970784</v>
      </c>
      <c r="H33" s="24">
        <f t="shared" si="1"/>
        <v>1852.1355323266214</v>
      </c>
      <c r="I33" s="21"/>
      <c r="J33" s="9">
        <f t="shared" si="6"/>
        <v>1430.0355323266213</v>
      </c>
      <c r="K33" s="17">
        <f t="shared" si="2"/>
        <v>0.49181395439707842</v>
      </c>
      <c r="L33" s="15">
        <f t="shared" si="3"/>
        <v>1588.9283692518013</v>
      </c>
      <c r="M33" s="3">
        <v>1277</v>
      </c>
      <c r="N33" s="8">
        <f t="shared" si="4"/>
        <v>132.78925200570802</v>
      </c>
      <c r="O33" s="3">
        <v>1232.789252005708</v>
      </c>
      <c r="P33" s="3">
        <v>1100</v>
      </c>
      <c r="Q33" s="4">
        <v>11</v>
      </c>
      <c r="R33" s="4" t="s">
        <v>27</v>
      </c>
      <c r="S33" s="4">
        <v>0</v>
      </c>
      <c r="T33" s="4">
        <v>99.100000000000023</v>
      </c>
      <c r="U33" s="4">
        <v>88.1</v>
      </c>
      <c r="V33" s="2" t="s">
        <v>28</v>
      </c>
      <c r="W33" s="3">
        <v>13560.681772062788</v>
      </c>
      <c r="X33" s="4">
        <v>0</v>
      </c>
      <c r="Y33" s="4">
        <v>0</v>
      </c>
      <c r="Z33" s="4">
        <v>0</v>
      </c>
      <c r="AA33" s="2" t="b">
        <v>0</v>
      </c>
      <c r="AB33" s="2" t="s">
        <v>27</v>
      </c>
      <c r="AC33" s="5">
        <v>44894.707428703703</v>
      </c>
      <c r="AD33" s="5">
        <v>44999.555596030092</v>
      </c>
      <c r="AE33" s="1" t="s">
        <v>27</v>
      </c>
      <c r="AF33" s="4">
        <v>116</v>
      </c>
      <c r="AG33" s="4">
        <v>11</v>
      </c>
    </row>
    <row r="34" spans="1:33" ht="26.25" hidden="1" x14ac:dyDescent="0.25">
      <c r="A34" s="1" t="s">
        <v>25</v>
      </c>
      <c r="B34" s="2">
        <v>3507430000</v>
      </c>
      <c r="C34" s="2" t="e">
        <f>VLOOKUP(B34,#REF!,3,FALSE)</f>
        <v>#REF!</v>
      </c>
      <c r="D34" s="1" t="s">
        <v>87</v>
      </c>
      <c r="E34" s="4">
        <v>6</v>
      </c>
      <c r="F34" s="3">
        <v>3395</v>
      </c>
      <c r="G34" s="19">
        <f t="shared" ref="G34:G65" si="7">+K34-0.15</f>
        <v>0.22189388316151207</v>
      </c>
      <c r="H34" s="24">
        <f t="shared" ref="H34:H65" si="8">(1-G34)*F34</f>
        <v>2641.6702666666665</v>
      </c>
      <c r="I34" s="21"/>
      <c r="J34" s="9">
        <f t="shared" si="6"/>
        <v>2132.4202666666665</v>
      </c>
      <c r="K34" s="17">
        <f t="shared" ref="K34:K65" si="9">(F34-J34)/F34</f>
        <v>0.37189388316151206</v>
      </c>
      <c r="L34" s="15">
        <f t="shared" ref="L34:L65" si="10">+J34/0.9</f>
        <v>2369.3558518518516</v>
      </c>
      <c r="M34" s="3">
        <v>1820.44</v>
      </c>
      <c r="N34" s="8">
        <f t="shared" ref="N34:N65" si="11">+O34-P34</f>
        <v>214.21333333333337</v>
      </c>
      <c r="O34" s="3">
        <v>1838.2933333333333</v>
      </c>
      <c r="P34" s="3">
        <v>1624.08</v>
      </c>
      <c r="Q34" s="4">
        <v>6</v>
      </c>
      <c r="R34" s="4" t="s">
        <v>27</v>
      </c>
      <c r="S34" s="4">
        <v>0</v>
      </c>
      <c r="T34" s="4">
        <v>29</v>
      </c>
      <c r="U34" s="4">
        <v>23</v>
      </c>
      <c r="V34" s="2" t="s">
        <v>28</v>
      </c>
      <c r="W34" s="3">
        <v>11029.76</v>
      </c>
      <c r="X34" s="4">
        <v>0</v>
      </c>
      <c r="Y34" s="4">
        <v>0</v>
      </c>
      <c r="Z34" s="4">
        <v>0</v>
      </c>
      <c r="AA34" s="2" t="b">
        <v>0</v>
      </c>
      <c r="AB34" s="2" t="s">
        <v>27</v>
      </c>
      <c r="AC34" s="5">
        <v>44988.541669062499</v>
      </c>
      <c r="AD34" s="5">
        <v>44894.460569525458</v>
      </c>
      <c r="AE34" s="1" t="s">
        <v>27</v>
      </c>
      <c r="AF34" s="4">
        <v>22</v>
      </c>
      <c r="AG34" s="4">
        <v>116</v>
      </c>
    </row>
    <row r="35" spans="1:33" ht="26.25" hidden="1" x14ac:dyDescent="0.25">
      <c r="A35" s="1" t="s">
        <v>25</v>
      </c>
      <c r="B35" s="2">
        <v>15548970000</v>
      </c>
      <c r="C35" s="2" t="e">
        <f>VLOOKUP(B35,#REF!,3,FALSE)</f>
        <v>#REF!</v>
      </c>
      <c r="D35" s="1" t="s">
        <v>98</v>
      </c>
      <c r="E35" s="4">
        <v>4</v>
      </c>
      <c r="F35" s="3">
        <v>2395</v>
      </c>
      <c r="G35" s="19">
        <f t="shared" si="7"/>
        <v>0.29022129436325683</v>
      </c>
      <c r="H35" s="24">
        <f t="shared" si="8"/>
        <v>1699.9199999999998</v>
      </c>
      <c r="I35" s="21"/>
      <c r="J35" s="9">
        <f t="shared" si="6"/>
        <v>1340.6699999999998</v>
      </c>
      <c r="K35" s="17">
        <f t="shared" si="9"/>
        <v>0.44022129436325685</v>
      </c>
      <c r="L35" s="15">
        <f t="shared" si="10"/>
        <v>1489.6333333333332</v>
      </c>
      <c r="M35" s="3">
        <v>1155.75</v>
      </c>
      <c r="N35" s="8">
        <f t="shared" si="11"/>
        <v>0</v>
      </c>
      <c r="O35" s="3">
        <v>1155.75</v>
      </c>
      <c r="P35" s="3">
        <v>1155.75</v>
      </c>
      <c r="Q35" s="4">
        <v>4</v>
      </c>
      <c r="R35" s="4" t="s">
        <v>27</v>
      </c>
      <c r="S35" s="4">
        <v>4</v>
      </c>
      <c r="T35" s="4">
        <v>4</v>
      </c>
      <c r="U35" s="4">
        <v>0</v>
      </c>
      <c r="V35" s="2" t="s">
        <v>28</v>
      </c>
      <c r="W35" s="3">
        <v>4623</v>
      </c>
      <c r="X35" s="4">
        <v>0</v>
      </c>
      <c r="Y35" s="4">
        <v>0</v>
      </c>
      <c r="Z35" s="4">
        <v>0</v>
      </c>
      <c r="AA35" s="2" t="b">
        <v>0</v>
      </c>
      <c r="AB35" s="2" t="s">
        <v>27</v>
      </c>
      <c r="AC35" s="5" t="s">
        <v>27</v>
      </c>
      <c r="AD35" s="5" t="s">
        <v>27</v>
      </c>
      <c r="AE35" s="1" t="s">
        <v>27</v>
      </c>
      <c r="AF35" s="4" t="s">
        <v>27</v>
      </c>
      <c r="AG35" s="4" t="s">
        <v>27</v>
      </c>
    </row>
    <row r="36" spans="1:33" ht="26.25" hidden="1" x14ac:dyDescent="0.25">
      <c r="A36" s="1" t="s">
        <v>25</v>
      </c>
      <c r="B36" s="2">
        <v>4512200000</v>
      </c>
      <c r="C36" s="2" t="e">
        <f>VLOOKUP(B36,#REF!,3,FALSE)</f>
        <v>#REF!</v>
      </c>
      <c r="D36" s="1" t="s">
        <v>119</v>
      </c>
      <c r="E36" s="4">
        <v>4</v>
      </c>
      <c r="F36" s="3">
        <v>5344</v>
      </c>
      <c r="G36" s="19">
        <f t="shared" si="7"/>
        <v>0.14453592814371266</v>
      </c>
      <c r="H36" s="24">
        <f t="shared" si="8"/>
        <v>4571.5999999999995</v>
      </c>
      <c r="I36" s="21"/>
      <c r="J36" s="9">
        <f t="shared" ref="J36:J52" si="12">+P36*1.16</f>
        <v>3769.9999999999995</v>
      </c>
      <c r="K36" s="17">
        <f t="shared" si="9"/>
        <v>0.29453592814371266</v>
      </c>
      <c r="L36" s="15">
        <f t="shared" si="10"/>
        <v>4188.8888888888887</v>
      </c>
      <c r="M36" s="3">
        <v>2531.15</v>
      </c>
      <c r="N36" s="8">
        <f t="shared" si="11"/>
        <v>-764.49449384330364</v>
      </c>
      <c r="O36" s="3">
        <v>2485.5055061566964</v>
      </c>
      <c r="P36" s="3">
        <v>3250</v>
      </c>
      <c r="Q36" s="4">
        <v>4</v>
      </c>
      <c r="R36" s="4" t="s">
        <v>27</v>
      </c>
      <c r="S36" s="4">
        <v>0</v>
      </c>
      <c r="T36" s="4">
        <v>56.800000000000004</v>
      </c>
      <c r="U36" s="4">
        <v>52.800000000000004</v>
      </c>
      <c r="V36" s="2" t="s">
        <v>28</v>
      </c>
      <c r="W36" s="3">
        <v>9942.0220246267854</v>
      </c>
      <c r="X36" s="4">
        <v>0</v>
      </c>
      <c r="Y36" s="4">
        <v>0</v>
      </c>
      <c r="Z36" s="4">
        <v>0</v>
      </c>
      <c r="AA36" s="2" t="b">
        <v>0</v>
      </c>
      <c r="AB36" s="2" t="s">
        <v>27</v>
      </c>
      <c r="AC36" s="5">
        <v>44889.547499849534</v>
      </c>
      <c r="AD36" s="5">
        <v>44968.596681053241</v>
      </c>
      <c r="AE36" s="1" t="s">
        <v>27</v>
      </c>
      <c r="AF36" s="4">
        <v>121</v>
      </c>
      <c r="AG36" s="4">
        <v>42</v>
      </c>
    </row>
    <row r="37" spans="1:33" ht="26.25" hidden="1" x14ac:dyDescent="0.25">
      <c r="A37" s="1" t="s">
        <v>25</v>
      </c>
      <c r="B37" s="2">
        <v>15482650000</v>
      </c>
      <c r="C37" s="2" t="e">
        <f>VLOOKUP(B37,#REF!,3,FALSE)</f>
        <v>#REF!</v>
      </c>
      <c r="D37" s="1" t="s">
        <v>128</v>
      </c>
      <c r="E37" s="4">
        <v>3</v>
      </c>
      <c r="F37" s="3">
        <v>4957.9999999999991</v>
      </c>
      <c r="G37" s="19">
        <f t="shared" si="7"/>
        <v>0.2604378378378378</v>
      </c>
      <c r="H37" s="24">
        <f t="shared" si="8"/>
        <v>3666.7491999999993</v>
      </c>
      <c r="I37" s="21"/>
      <c r="J37" s="9">
        <f t="shared" si="12"/>
        <v>2923.0491999999995</v>
      </c>
      <c r="K37" s="17">
        <f t="shared" si="9"/>
        <v>0.41043783783783783</v>
      </c>
      <c r="L37" s="15">
        <f t="shared" si="10"/>
        <v>3247.8324444444438</v>
      </c>
      <c r="M37" s="3">
        <v>1953</v>
      </c>
      <c r="N37" s="8">
        <f t="shared" si="11"/>
        <v>-377.91333333333341</v>
      </c>
      <c r="O37" s="3">
        <v>2141.9566666666665</v>
      </c>
      <c r="P37" s="3">
        <v>2519.87</v>
      </c>
      <c r="Q37" s="4">
        <v>3</v>
      </c>
      <c r="R37" s="4" t="s">
        <v>27</v>
      </c>
      <c r="S37" s="4">
        <v>0</v>
      </c>
      <c r="T37" s="4">
        <v>17</v>
      </c>
      <c r="U37" s="4">
        <v>14</v>
      </c>
      <c r="V37" s="2" t="s">
        <v>28</v>
      </c>
      <c r="W37" s="3">
        <v>6425.869999999999</v>
      </c>
      <c r="X37" s="4">
        <v>0</v>
      </c>
      <c r="Y37" s="4">
        <v>0</v>
      </c>
      <c r="Z37" s="4">
        <v>0</v>
      </c>
      <c r="AA37" s="2" t="b">
        <v>0</v>
      </c>
      <c r="AB37" s="2" t="s">
        <v>27</v>
      </c>
      <c r="AC37" s="5">
        <v>44999.44489525463</v>
      </c>
      <c r="AD37" s="5">
        <v>44998.77834853009</v>
      </c>
      <c r="AE37" s="1" t="s">
        <v>27</v>
      </c>
      <c r="AF37" s="4">
        <v>11</v>
      </c>
      <c r="AG37" s="4">
        <v>12</v>
      </c>
    </row>
    <row r="38" spans="1:33" ht="26.25" hidden="1" x14ac:dyDescent="0.25">
      <c r="A38" s="1" t="s">
        <v>25</v>
      </c>
      <c r="B38" s="2">
        <v>4514690000</v>
      </c>
      <c r="C38" s="2" t="e">
        <f>VLOOKUP(B38,#REF!,3,FALSE)</f>
        <v>#REF!</v>
      </c>
      <c r="D38" s="1" t="s">
        <v>142</v>
      </c>
      <c r="E38" s="4">
        <v>2</v>
      </c>
      <c r="F38" s="3">
        <v>7497</v>
      </c>
      <c r="G38" s="19">
        <f t="shared" si="7"/>
        <v>0.20392935841003071</v>
      </c>
      <c r="H38" s="24">
        <f t="shared" si="8"/>
        <v>5968.1415999999999</v>
      </c>
      <c r="I38" s="21"/>
      <c r="J38" s="9">
        <f t="shared" si="12"/>
        <v>4843.5915999999997</v>
      </c>
      <c r="K38" s="17">
        <f t="shared" si="9"/>
        <v>0.3539293584100307</v>
      </c>
      <c r="L38" s="15">
        <f t="shared" si="10"/>
        <v>5381.768444444444</v>
      </c>
      <c r="M38" s="3">
        <v>3642.3</v>
      </c>
      <c r="N38" s="8">
        <f t="shared" si="11"/>
        <v>-266.60500000000002</v>
      </c>
      <c r="O38" s="3">
        <v>3908.9050000000002</v>
      </c>
      <c r="P38" s="3">
        <v>4175.51</v>
      </c>
      <c r="Q38" s="4">
        <v>2</v>
      </c>
      <c r="R38" s="4" t="s">
        <v>27</v>
      </c>
      <c r="S38" s="4">
        <v>0</v>
      </c>
      <c r="T38" s="4">
        <v>5</v>
      </c>
      <c r="U38" s="4">
        <v>3</v>
      </c>
      <c r="V38" s="2" t="s">
        <v>28</v>
      </c>
      <c r="W38" s="3">
        <v>7817.81</v>
      </c>
      <c r="X38" s="4">
        <v>6</v>
      </c>
      <c r="Y38" s="4">
        <v>4</v>
      </c>
      <c r="Z38" s="4">
        <v>0</v>
      </c>
      <c r="AA38" s="2" t="b">
        <v>0</v>
      </c>
      <c r="AB38" s="2" t="s">
        <v>143</v>
      </c>
      <c r="AC38" s="5">
        <v>44791.458333333328</v>
      </c>
      <c r="AD38" s="5">
        <v>44778.746930937501</v>
      </c>
      <c r="AE38" s="1" t="s">
        <v>27</v>
      </c>
      <c r="AF38" s="4">
        <v>219</v>
      </c>
      <c r="AG38" s="4">
        <v>232</v>
      </c>
    </row>
    <row r="39" spans="1:33" ht="26.25" hidden="1" x14ac:dyDescent="0.25">
      <c r="A39" s="1" t="s">
        <v>25</v>
      </c>
      <c r="B39" s="2">
        <v>3566880000</v>
      </c>
      <c r="C39" s="2" t="e">
        <f>VLOOKUP(B39,#REF!,3,FALSE)</f>
        <v>#REF!</v>
      </c>
      <c r="D39" s="1" t="s">
        <v>59</v>
      </c>
      <c r="E39" s="4">
        <v>18</v>
      </c>
      <c r="F39" s="3">
        <v>4238</v>
      </c>
      <c r="G39" s="19">
        <f t="shared" si="7"/>
        <v>0.14941529023124114</v>
      </c>
      <c r="H39" s="24">
        <f t="shared" si="8"/>
        <v>3604.7780000000002</v>
      </c>
      <c r="I39" s="21"/>
      <c r="J39" s="9">
        <f t="shared" si="12"/>
        <v>2969.078</v>
      </c>
      <c r="K39" s="17">
        <f t="shared" si="9"/>
        <v>0.29941529023124114</v>
      </c>
      <c r="L39" s="15">
        <f t="shared" si="10"/>
        <v>3298.9755555555553</v>
      </c>
      <c r="M39" s="3">
        <v>0</v>
      </c>
      <c r="N39" s="8">
        <f t="shared" si="11"/>
        <v>-223.24047846889971</v>
      </c>
      <c r="O39" s="3">
        <v>2336.3095215311005</v>
      </c>
      <c r="P39" s="3">
        <v>2559.5500000000002</v>
      </c>
      <c r="Q39" s="4">
        <v>18</v>
      </c>
      <c r="R39" s="4" t="s">
        <v>27</v>
      </c>
      <c r="S39" s="4">
        <v>2</v>
      </c>
      <c r="T39" s="4">
        <v>51</v>
      </c>
      <c r="U39" s="4">
        <v>33</v>
      </c>
      <c r="V39" s="2" t="s">
        <v>28</v>
      </c>
      <c r="W39" s="3">
        <v>42053.571387559808</v>
      </c>
      <c r="X39" s="4">
        <v>0</v>
      </c>
      <c r="Y39" s="4">
        <v>0</v>
      </c>
      <c r="Z39" s="4">
        <v>0</v>
      </c>
      <c r="AA39" s="2" t="b">
        <v>0</v>
      </c>
      <c r="AB39" s="2" t="s">
        <v>27</v>
      </c>
      <c r="AC39" s="5">
        <v>44769.458333333328</v>
      </c>
      <c r="AD39" s="5">
        <v>44880.489293252314</v>
      </c>
      <c r="AE39" s="1" t="s">
        <v>27</v>
      </c>
      <c r="AF39" s="4">
        <v>241</v>
      </c>
      <c r="AG39" s="4">
        <v>130</v>
      </c>
    </row>
    <row r="40" spans="1:33" ht="26.25" hidden="1" x14ac:dyDescent="0.25">
      <c r="A40" s="1" t="s">
        <v>25</v>
      </c>
      <c r="B40" s="2">
        <v>15553360000</v>
      </c>
      <c r="C40" s="2" t="e">
        <f>VLOOKUP(B40,#REF!,3,FALSE)</f>
        <v>#REF!</v>
      </c>
      <c r="D40" s="1" t="s">
        <v>129</v>
      </c>
      <c r="E40" s="4">
        <v>2</v>
      </c>
      <c r="F40" s="3">
        <v>3781.0000000000009</v>
      </c>
      <c r="G40" s="19">
        <f t="shared" si="7"/>
        <v>0.26047088071938662</v>
      </c>
      <c r="H40" s="24">
        <f t="shared" si="8"/>
        <v>2796.1596</v>
      </c>
      <c r="I40" s="21"/>
      <c r="J40" s="9">
        <f t="shared" si="12"/>
        <v>2229.0095999999999</v>
      </c>
      <c r="K40" s="17">
        <f t="shared" si="9"/>
        <v>0.41047088071938659</v>
      </c>
      <c r="L40" s="15">
        <f t="shared" si="10"/>
        <v>2476.6773333333331</v>
      </c>
      <c r="M40" s="3">
        <v>1563.74</v>
      </c>
      <c r="N40" s="8">
        <f t="shared" si="11"/>
        <v>-178.90999999999985</v>
      </c>
      <c r="O40" s="3">
        <v>1742.65</v>
      </c>
      <c r="P40" s="3">
        <v>1921.56</v>
      </c>
      <c r="Q40" s="4">
        <v>2</v>
      </c>
      <c r="R40" s="4" t="s">
        <v>27</v>
      </c>
      <c r="S40" s="4">
        <v>0</v>
      </c>
      <c r="T40" s="4">
        <v>10</v>
      </c>
      <c r="U40" s="4">
        <v>8</v>
      </c>
      <c r="V40" s="2" t="s">
        <v>28</v>
      </c>
      <c r="W40" s="3">
        <v>3485.3</v>
      </c>
      <c r="X40" s="4">
        <v>0</v>
      </c>
      <c r="Y40" s="4">
        <v>0</v>
      </c>
      <c r="Z40" s="4">
        <v>0</v>
      </c>
      <c r="AA40" s="2" t="b">
        <v>0</v>
      </c>
      <c r="AB40" s="2" t="s">
        <v>27</v>
      </c>
      <c r="AC40" s="5">
        <v>44974.453918055551</v>
      </c>
      <c r="AD40" s="5">
        <v>44999.574460150463</v>
      </c>
      <c r="AE40" s="1" t="s">
        <v>27</v>
      </c>
      <c r="AF40" s="4">
        <v>36</v>
      </c>
      <c r="AG40" s="4">
        <v>11</v>
      </c>
    </row>
    <row r="41" spans="1:33" ht="26.25" hidden="1" x14ac:dyDescent="0.25">
      <c r="A41" s="1" t="s">
        <v>25</v>
      </c>
      <c r="B41" s="2">
        <v>3506970000</v>
      </c>
      <c r="C41" s="2" t="e">
        <f>VLOOKUP(B41,#REF!,3,FALSE)</f>
        <v>#REF!</v>
      </c>
      <c r="D41" s="1" t="s">
        <v>85</v>
      </c>
      <c r="E41" s="4">
        <v>6</v>
      </c>
      <c r="F41" s="3">
        <v>4532</v>
      </c>
      <c r="G41" s="19">
        <f t="shared" si="7"/>
        <v>0.26041182700794352</v>
      </c>
      <c r="H41" s="24">
        <f t="shared" si="8"/>
        <v>3351.8136</v>
      </c>
      <c r="I41" s="21"/>
      <c r="J41" s="9">
        <f t="shared" si="12"/>
        <v>2672.0135999999998</v>
      </c>
      <c r="K41" s="17">
        <f t="shared" si="9"/>
        <v>0.41041182700794354</v>
      </c>
      <c r="L41" s="15">
        <f t="shared" si="10"/>
        <v>2968.9039999999995</v>
      </c>
      <c r="M41" s="3">
        <v>1694.16</v>
      </c>
      <c r="N41" s="8">
        <f t="shared" si="11"/>
        <v>-152.32499999999982</v>
      </c>
      <c r="O41" s="3">
        <v>2151.1350000000002</v>
      </c>
      <c r="P41" s="3">
        <v>2303.46</v>
      </c>
      <c r="Q41" s="4">
        <v>6</v>
      </c>
      <c r="R41" s="4" t="s">
        <v>27</v>
      </c>
      <c r="S41" s="4">
        <v>0</v>
      </c>
      <c r="T41" s="4">
        <v>25</v>
      </c>
      <c r="U41" s="4">
        <v>19</v>
      </c>
      <c r="V41" s="2" t="s">
        <v>28</v>
      </c>
      <c r="W41" s="3">
        <v>12906.810000000001</v>
      </c>
      <c r="X41" s="4">
        <v>0</v>
      </c>
      <c r="Y41" s="4">
        <v>0</v>
      </c>
      <c r="Z41" s="4">
        <v>0</v>
      </c>
      <c r="AA41" s="2" t="b">
        <v>0</v>
      </c>
      <c r="AB41" s="2" t="s">
        <v>27</v>
      </c>
      <c r="AC41" s="5">
        <v>45000.737880706016</v>
      </c>
      <c r="AD41" s="5">
        <v>44994.706730520833</v>
      </c>
      <c r="AE41" s="1" t="s">
        <v>27</v>
      </c>
      <c r="AF41" s="4">
        <v>10</v>
      </c>
      <c r="AG41" s="4">
        <v>16</v>
      </c>
    </row>
    <row r="42" spans="1:33" ht="26.25" hidden="1" x14ac:dyDescent="0.25">
      <c r="A42" s="1" t="s">
        <v>25</v>
      </c>
      <c r="B42" s="2">
        <v>15481540000</v>
      </c>
      <c r="C42" s="2" t="e">
        <f>VLOOKUP(B42,#REF!,3,FALSE)</f>
        <v>#REF!</v>
      </c>
      <c r="D42" s="1" t="s">
        <v>49</v>
      </c>
      <c r="E42" s="4">
        <v>23</v>
      </c>
      <c r="F42" s="3">
        <v>3920</v>
      </c>
      <c r="G42" s="19">
        <f t="shared" si="7"/>
        <v>0.26035897959183685</v>
      </c>
      <c r="H42" s="24">
        <f t="shared" si="8"/>
        <v>2899.3927999999996</v>
      </c>
      <c r="I42" s="21"/>
      <c r="J42" s="9">
        <f t="shared" si="12"/>
        <v>2311.3927999999996</v>
      </c>
      <c r="K42" s="17">
        <f t="shared" si="9"/>
        <v>0.41035897959183681</v>
      </c>
      <c r="L42" s="15">
        <f t="shared" si="10"/>
        <v>2568.2142222222219</v>
      </c>
      <c r="M42" s="3">
        <v>1584.12</v>
      </c>
      <c r="N42" s="8">
        <f t="shared" si="11"/>
        <v>-76.722501978095124</v>
      </c>
      <c r="O42" s="3">
        <v>1915.8574980219048</v>
      </c>
      <c r="P42" s="3">
        <v>1992.58</v>
      </c>
      <c r="Q42" s="4">
        <v>23</v>
      </c>
      <c r="R42" s="4" t="s">
        <v>27</v>
      </c>
      <c r="S42" s="4">
        <v>20</v>
      </c>
      <c r="T42" s="4">
        <v>297.8</v>
      </c>
      <c r="U42" s="4">
        <v>275.8</v>
      </c>
      <c r="V42" s="2" t="s">
        <v>28</v>
      </c>
      <c r="W42" s="3">
        <v>44064.722454503812</v>
      </c>
      <c r="X42" s="4">
        <v>0</v>
      </c>
      <c r="Y42" s="4">
        <v>0</v>
      </c>
      <c r="Z42" s="4">
        <v>0</v>
      </c>
      <c r="AA42" s="2" t="b">
        <v>0</v>
      </c>
      <c r="AB42" s="2" t="s">
        <v>27</v>
      </c>
      <c r="AC42" s="5">
        <v>44946.578985914348</v>
      </c>
      <c r="AD42" s="5">
        <v>45008.743126620371</v>
      </c>
      <c r="AE42" s="1" t="s">
        <v>27</v>
      </c>
      <c r="AF42" s="4">
        <v>64</v>
      </c>
      <c r="AG42" s="4">
        <v>2</v>
      </c>
    </row>
    <row r="43" spans="1:33" ht="26.25" hidden="1" x14ac:dyDescent="0.25">
      <c r="A43" s="1" t="s">
        <v>25</v>
      </c>
      <c r="B43" s="2">
        <v>1555319000010</v>
      </c>
      <c r="C43" s="2" t="e">
        <f>VLOOKUP(B43,#REF!,3,FALSE)</f>
        <v>#REF!</v>
      </c>
      <c r="D43" s="1" t="s">
        <v>54</v>
      </c>
      <c r="E43" s="4">
        <v>20</v>
      </c>
      <c r="F43" s="3">
        <v>2895</v>
      </c>
      <c r="G43" s="19">
        <f t="shared" si="7"/>
        <v>0.30235578583765121</v>
      </c>
      <c r="H43" s="24">
        <f t="shared" si="8"/>
        <v>2019.6799999999998</v>
      </c>
      <c r="I43" s="21"/>
      <c r="J43" s="9">
        <f t="shared" si="12"/>
        <v>1585.4299999999998</v>
      </c>
      <c r="K43" s="17">
        <f t="shared" si="9"/>
        <v>0.45235578583765118</v>
      </c>
      <c r="L43" s="15">
        <f t="shared" si="10"/>
        <v>1761.5888888888887</v>
      </c>
      <c r="M43" s="3">
        <v>0</v>
      </c>
      <c r="N43" s="8">
        <f t="shared" si="11"/>
        <v>-4.8579393939394322</v>
      </c>
      <c r="O43" s="3">
        <v>1361.8920606060606</v>
      </c>
      <c r="P43" s="3">
        <v>1366.75</v>
      </c>
      <c r="Q43" s="4">
        <v>20</v>
      </c>
      <c r="R43" s="4" t="s">
        <v>27</v>
      </c>
      <c r="S43" s="4">
        <v>0</v>
      </c>
      <c r="T43" s="4">
        <v>66.400000000000006</v>
      </c>
      <c r="U43" s="4">
        <v>42.4</v>
      </c>
      <c r="V43" s="2" t="s">
        <v>28</v>
      </c>
      <c r="W43" s="3">
        <v>27237.84121212121</v>
      </c>
      <c r="X43" s="4">
        <v>0</v>
      </c>
      <c r="Y43" s="4">
        <v>0</v>
      </c>
      <c r="Z43" s="4">
        <v>0</v>
      </c>
      <c r="AA43" s="2" t="b">
        <v>0</v>
      </c>
      <c r="AB43" s="2" t="s">
        <v>27</v>
      </c>
      <c r="AC43" s="5">
        <v>44713.458333333328</v>
      </c>
      <c r="AD43" s="5">
        <v>45007.557741550925</v>
      </c>
      <c r="AE43" s="1" t="s">
        <v>27</v>
      </c>
      <c r="AF43" s="4">
        <v>297</v>
      </c>
      <c r="AG43" s="4">
        <v>3</v>
      </c>
    </row>
    <row r="44" spans="1:33" ht="26.25" hidden="1" x14ac:dyDescent="0.25">
      <c r="A44" s="1" t="s">
        <v>25</v>
      </c>
      <c r="B44" s="2">
        <v>15501620000</v>
      </c>
      <c r="C44" s="2" t="e">
        <f>VLOOKUP(B44,#REF!,3,FALSE)</f>
        <v>#REF!</v>
      </c>
      <c r="D44" s="1" t="s">
        <v>93</v>
      </c>
      <c r="E44" s="4">
        <v>5</v>
      </c>
      <c r="F44" s="3">
        <v>3679</v>
      </c>
      <c r="G44" s="19">
        <f t="shared" si="7"/>
        <v>0.26951758630062517</v>
      </c>
      <c r="H44" s="24">
        <f t="shared" si="8"/>
        <v>2687.4448000000002</v>
      </c>
      <c r="I44" s="21"/>
      <c r="J44" s="9">
        <f t="shared" si="12"/>
        <v>2135.5947999999999</v>
      </c>
      <c r="K44" s="17">
        <f t="shared" si="9"/>
        <v>0.41951758630062519</v>
      </c>
      <c r="L44" s="15">
        <f t="shared" si="10"/>
        <v>2372.8831111111108</v>
      </c>
      <c r="M44" s="3">
        <v>0</v>
      </c>
      <c r="N44" s="8">
        <f t="shared" si="11"/>
        <v>0</v>
      </c>
      <c r="O44" s="3">
        <v>1841.03</v>
      </c>
      <c r="P44" s="3">
        <v>1841.03</v>
      </c>
      <c r="Q44" s="4">
        <v>5</v>
      </c>
      <c r="R44" s="4" t="s">
        <v>27</v>
      </c>
      <c r="S44" s="4">
        <v>0</v>
      </c>
      <c r="T44" s="4">
        <v>95.40000000000002</v>
      </c>
      <c r="U44" s="4">
        <v>90.4</v>
      </c>
      <c r="V44" s="2" t="s">
        <v>28</v>
      </c>
      <c r="W44" s="3">
        <v>9205.15</v>
      </c>
      <c r="X44" s="4">
        <v>0</v>
      </c>
      <c r="Y44" s="4">
        <v>0</v>
      </c>
      <c r="Z44" s="4">
        <v>0</v>
      </c>
      <c r="AA44" s="2" t="b">
        <v>0</v>
      </c>
      <c r="AB44" s="2" t="s">
        <v>27</v>
      </c>
      <c r="AC44" s="5">
        <v>44862.701878321757</v>
      </c>
      <c r="AD44" s="5">
        <v>44984.431361574076</v>
      </c>
      <c r="AE44" s="1" t="s">
        <v>27</v>
      </c>
      <c r="AF44" s="4">
        <v>148</v>
      </c>
      <c r="AG44" s="4">
        <v>26</v>
      </c>
    </row>
    <row r="45" spans="1:33" ht="26.25" hidden="1" x14ac:dyDescent="0.25">
      <c r="A45" s="1" t="s">
        <v>25</v>
      </c>
      <c r="B45" s="2">
        <v>15501020000</v>
      </c>
      <c r="C45" s="2" t="e">
        <f>VLOOKUP(B45,#REF!,3,FALSE)</f>
        <v>#REF!</v>
      </c>
      <c r="D45" s="1" t="s">
        <v>36</v>
      </c>
      <c r="E45" s="4">
        <v>34</v>
      </c>
      <c r="F45" s="3">
        <v>3348</v>
      </c>
      <c r="G45" s="19">
        <f t="shared" si="7"/>
        <v>0.4584826762246117</v>
      </c>
      <c r="H45" s="24">
        <f t="shared" si="8"/>
        <v>1813</v>
      </c>
      <c r="I45" s="21"/>
      <c r="J45" s="9">
        <f t="shared" si="12"/>
        <v>1310.8</v>
      </c>
      <c r="K45" s="17">
        <f t="shared" si="9"/>
        <v>0.60848267622461172</v>
      </c>
      <c r="L45" s="15">
        <f t="shared" si="10"/>
        <v>1456.4444444444443</v>
      </c>
      <c r="M45" s="3">
        <v>1130</v>
      </c>
      <c r="N45" s="8">
        <f t="shared" si="11"/>
        <v>0</v>
      </c>
      <c r="O45" s="3">
        <v>1130</v>
      </c>
      <c r="P45" s="3">
        <v>1130</v>
      </c>
      <c r="Q45" s="4">
        <v>34</v>
      </c>
      <c r="R45" s="4" t="s">
        <v>27</v>
      </c>
      <c r="S45" s="4">
        <v>0</v>
      </c>
      <c r="T45" s="4">
        <v>50.4</v>
      </c>
      <c r="U45" s="4">
        <v>16.399999999999999</v>
      </c>
      <c r="V45" s="2" t="s">
        <v>28</v>
      </c>
      <c r="W45" s="3">
        <v>0</v>
      </c>
      <c r="X45" s="4">
        <v>0</v>
      </c>
      <c r="Y45" s="4">
        <v>0</v>
      </c>
      <c r="Z45" s="4">
        <v>0</v>
      </c>
      <c r="AA45" s="2" t="b">
        <v>0</v>
      </c>
      <c r="AB45" s="2" t="s">
        <v>27</v>
      </c>
      <c r="AC45" s="5">
        <v>44914.737221643518</v>
      </c>
      <c r="AD45" s="5">
        <v>44989.450096180553</v>
      </c>
      <c r="AE45" s="1" t="s">
        <v>27</v>
      </c>
      <c r="AF45" s="4">
        <v>96</v>
      </c>
      <c r="AG45" s="4">
        <v>21</v>
      </c>
    </row>
    <row r="46" spans="1:33" ht="26.25" hidden="1" x14ac:dyDescent="0.25">
      <c r="A46" s="1" t="s">
        <v>25</v>
      </c>
      <c r="B46" s="2">
        <v>15571260009</v>
      </c>
      <c r="C46" s="2" t="e">
        <f>VLOOKUP(B46,#REF!,3,FALSE)</f>
        <v>#REF!</v>
      </c>
      <c r="D46" s="1" t="s">
        <v>146</v>
      </c>
      <c r="E46" s="4">
        <v>1</v>
      </c>
      <c r="F46" s="3">
        <v>3425</v>
      </c>
      <c r="G46" s="19">
        <f t="shared" si="7"/>
        <v>0.39311240875912412</v>
      </c>
      <c r="H46" s="24">
        <f t="shared" si="8"/>
        <v>2078.5899999999997</v>
      </c>
      <c r="I46" s="21"/>
      <c r="J46" s="9">
        <f t="shared" si="12"/>
        <v>1564.84</v>
      </c>
      <c r="K46" s="17">
        <f t="shared" si="9"/>
        <v>0.54311240875912414</v>
      </c>
      <c r="L46" s="15">
        <f t="shared" si="10"/>
        <v>1738.711111111111</v>
      </c>
      <c r="M46" s="3">
        <v>1349</v>
      </c>
      <c r="N46" s="8">
        <f t="shared" si="11"/>
        <v>0</v>
      </c>
      <c r="O46" s="3">
        <v>1349</v>
      </c>
      <c r="P46" s="3">
        <v>1349</v>
      </c>
      <c r="Q46" s="4">
        <v>1</v>
      </c>
      <c r="R46" s="4" t="s">
        <v>27</v>
      </c>
      <c r="S46" s="4">
        <v>0</v>
      </c>
      <c r="T46" s="4">
        <v>48.9</v>
      </c>
      <c r="U46" s="4">
        <v>47.9</v>
      </c>
      <c r="V46" s="2" t="s">
        <v>28</v>
      </c>
      <c r="W46" s="3">
        <v>1349</v>
      </c>
      <c r="X46" s="4">
        <v>0</v>
      </c>
      <c r="Y46" s="4">
        <v>0</v>
      </c>
      <c r="Z46" s="4">
        <v>0</v>
      </c>
      <c r="AA46" s="2" t="b">
        <v>0</v>
      </c>
      <c r="AB46" s="2" t="s">
        <v>27</v>
      </c>
      <c r="AC46" s="5">
        <v>44683.458333333328</v>
      </c>
      <c r="AD46" s="5">
        <v>45001.757484525464</v>
      </c>
      <c r="AE46" s="1" t="s">
        <v>27</v>
      </c>
      <c r="AF46" s="4">
        <v>327</v>
      </c>
      <c r="AG46" s="4">
        <v>9</v>
      </c>
    </row>
    <row r="47" spans="1:33" ht="26.25" hidden="1" x14ac:dyDescent="0.25">
      <c r="A47" s="1" t="s">
        <v>25</v>
      </c>
      <c r="B47" s="2">
        <v>15592260000</v>
      </c>
      <c r="C47" s="2" t="e">
        <f>VLOOKUP(B47,#REF!,3,FALSE)</f>
        <v>#REF!</v>
      </c>
      <c r="D47" s="1" t="s">
        <v>124</v>
      </c>
      <c r="E47" s="4">
        <v>3</v>
      </c>
      <c r="F47" s="3">
        <v>2895</v>
      </c>
      <c r="G47" s="19">
        <f t="shared" si="7"/>
        <v>0.29702259067357517</v>
      </c>
      <c r="H47" s="24">
        <f t="shared" si="8"/>
        <v>2035.1196</v>
      </c>
      <c r="I47" s="21"/>
      <c r="J47" s="9">
        <f t="shared" si="12"/>
        <v>1600.8695999999998</v>
      </c>
      <c r="K47" s="17">
        <f t="shared" si="9"/>
        <v>0.44702259067357519</v>
      </c>
      <c r="L47" s="15">
        <f t="shared" si="10"/>
        <v>1778.7439999999997</v>
      </c>
      <c r="M47" s="3">
        <v>1380.06</v>
      </c>
      <c r="N47" s="8">
        <f t="shared" si="11"/>
        <v>0</v>
      </c>
      <c r="O47" s="3">
        <v>1380.06</v>
      </c>
      <c r="P47" s="3">
        <v>1380.06</v>
      </c>
      <c r="Q47" s="4">
        <v>3</v>
      </c>
      <c r="R47" s="4" t="s">
        <v>27</v>
      </c>
      <c r="S47" s="4">
        <v>0</v>
      </c>
      <c r="T47" s="4">
        <v>12</v>
      </c>
      <c r="U47" s="4">
        <v>9</v>
      </c>
      <c r="V47" s="2" t="s">
        <v>28</v>
      </c>
      <c r="W47" s="3">
        <v>4140.18</v>
      </c>
      <c r="X47" s="4">
        <v>0</v>
      </c>
      <c r="Y47" s="4">
        <v>0</v>
      </c>
      <c r="Z47" s="4">
        <v>0</v>
      </c>
      <c r="AA47" s="2" t="b">
        <v>0</v>
      </c>
      <c r="AB47" s="2" t="s">
        <v>27</v>
      </c>
      <c r="AC47" s="5">
        <v>44737.458333333328</v>
      </c>
      <c r="AD47" s="5">
        <v>44928.459298993053</v>
      </c>
      <c r="AE47" s="1" t="s">
        <v>27</v>
      </c>
      <c r="AF47" s="4">
        <v>273</v>
      </c>
      <c r="AG47" s="4">
        <v>82</v>
      </c>
    </row>
    <row r="48" spans="1:33" ht="26.25" hidden="1" x14ac:dyDescent="0.25">
      <c r="A48" s="1" t="s">
        <v>25</v>
      </c>
      <c r="B48" s="2">
        <v>15553190000</v>
      </c>
      <c r="C48" s="2" t="e">
        <f>VLOOKUP(B48,#REF!,3,FALSE)</f>
        <v>#REF!</v>
      </c>
      <c r="D48" s="1" t="s">
        <v>54</v>
      </c>
      <c r="E48" s="4">
        <v>3</v>
      </c>
      <c r="F48" s="3">
        <v>2895</v>
      </c>
      <c r="G48" s="19">
        <f t="shared" si="7"/>
        <v>0.25313892918825565</v>
      </c>
      <c r="H48" s="24">
        <f t="shared" si="8"/>
        <v>2162.1628000000001</v>
      </c>
      <c r="I48" s="21"/>
      <c r="J48" s="9">
        <f t="shared" si="12"/>
        <v>1727.9127999999998</v>
      </c>
      <c r="K48" s="17">
        <f t="shared" si="9"/>
        <v>0.40313892918825567</v>
      </c>
      <c r="L48" s="15">
        <f t="shared" si="10"/>
        <v>1919.9031111111108</v>
      </c>
      <c r="M48" s="3">
        <v>1489.58</v>
      </c>
      <c r="N48" s="8">
        <f t="shared" si="11"/>
        <v>0</v>
      </c>
      <c r="O48" s="3">
        <v>1489.58</v>
      </c>
      <c r="P48" s="3">
        <v>1489.58</v>
      </c>
      <c r="Q48" s="4">
        <v>3</v>
      </c>
      <c r="R48" s="4" t="s">
        <v>27</v>
      </c>
      <c r="S48" s="4">
        <v>0</v>
      </c>
      <c r="T48" s="4">
        <v>4</v>
      </c>
      <c r="U48" s="4">
        <v>1</v>
      </c>
      <c r="V48" s="2" t="s">
        <v>28</v>
      </c>
      <c r="W48" s="3">
        <v>4468.74</v>
      </c>
      <c r="X48" s="4">
        <v>0</v>
      </c>
      <c r="Y48" s="4">
        <v>0</v>
      </c>
      <c r="Z48" s="4">
        <v>0</v>
      </c>
      <c r="AA48" s="2" t="b">
        <v>0</v>
      </c>
      <c r="AB48" s="2" t="s">
        <v>27</v>
      </c>
      <c r="AC48" s="5">
        <v>44769.458333333328</v>
      </c>
      <c r="AD48" s="5">
        <v>44880.71722554398</v>
      </c>
      <c r="AE48" s="1" t="s">
        <v>27</v>
      </c>
      <c r="AF48" s="4">
        <v>241</v>
      </c>
      <c r="AG48" s="4">
        <v>130</v>
      </c>
    </row>
    <row r="49" spans="1:33" ht="26.25" hidden="1" x14ac:dyDescent="0.25">
      <c r="A49" s="1" t="s">
        <v>25</v>
      </c>
      <c r="B49" s="2">
        <v>4430450000</v>
      </c>
      <c r="C49" s="2" t="e">
        <f>VLOOKUP(B49,#REF!,3,FALSE)</f>
        <v>#REF!</v>
      </c>
      <c r="D49" s="1" t="s">
        <v>81</v>
      </c>
      <c r="E49" s="4">
        <v>8</v>
      </c>
      <c r="F49" s="3">
        <v>3401</v>
      </c>
      <c r="G49" s="19">
        <f t="shared" si="7"/>
        <v>0.18114966186415768</v>
      </c>
      <c r="H49" s="24">
        <f t="shared" si="8"/>
        <v>2784.91</v>
      </c>
      <c r="I49" s="21"/>
      <c r="J49" s="9">
        <f t="shared" si="12"/>
        <v>2274.7599999999998</v>
      </c>
      <c r="K49" s="17">
        <f t="shared" si="9"/>
        <v>0.33114966186415767</v>
      </c>
      <c r="L49" s="15">
        <f t="shared" si="10"/>
        <v>2527.5111111111109</v>
      </c>
      <c r="M49" s="3">
        <v>1961</v>
      </c>
      <c r="N49" s="8">
        <f t="shared" si="11"/>
        <v>0</v>
      </c>
      <c r="O49" s="3">
        <v>1961</v>
      </c>
      <c r="P49" s="3">
        <v>1961</v>
      </c>
      <c r="Q49" s="4">
        <v>8</v>
      </c>
      <c r="R49" s="4" t="s">
        <v>27</v>
      </c>
      <c r="S49" s="4">
        <v>2</v>
      </c>
      <c r="T49" s="4">
        <v>11</v>
      </c>
      <c r="U49" s="4">
        <v>3</v>
      </c>
      <c r="V49" s="2" t="s">
        <v>28</v>
      </c>
      <c r="W49" s="3">
        <v>15688</v>
      </c>
      <c r="X49" s="4">
        <v>0</v>
      </c>
      <c r="Y49" s="4">
        <v>0</v>
      </c>
      <c r="Z49" s="4">
        <v>0</v>
      </c>
      <c r="AA49" s="2" t="b">
        <v>0</v>
      </c>
      <c r="AB49" s="2" t="s">
        <v>27</v>
      </c>
      <c r="AC49" s="5">
        <v>44811.458333333328</v>
      </c>
      <c r="AD49" s="5" t="s">
        <v>27</v>
      </c>
      <c r="AE49" s="1" t="s">
        <v>27</v>
      </c>
      <c r="AF49" s="4">
        <v>199</v>
      </c>
      <c r="AG49" s="4" t="s">
        <v>27</v>
      </c>
    </row>
    <row r="50" spans="1:33" ht="26.25" hidden="1" x14ac:dyDescent="0.25">
      <c r="A50" s="1" t="s">
        <v>25</v>
      </c>
      <c r="B50" s="2">
        <v>4600770000</v>
      </c>
      <c r="C50" s="2" t="e">
        <f>VLOOKUP(B50,#REF!,3,FALSE)</f>
        <v>#REF!</v>
      </c>
      <c r="D50" s="1" t="s">
        <v>135</v>
      </c>
      <c r="E50" s="4">
        <v>2</v>
      </c>
      <c r="F50" s="3">
        <v>4256</v>
      </c>
      <c r="G50" s="19">
        <f t="shared" si="7"/>
        <v>0.29790159774436098</v>
      </c>
      <c r="H50" s="24">
        <f t="shared" si="8"/>
        <v>2988.1307999999995</v>
      </c>
      <c r="I50" s="21"/>
      <c r="J50" s="9">
        <f t="shared" si="12"/>
        <v>2349.7307999999998</v>
      </c>
      <c r="K50" s="17">
        <f t="shared" si="9"/>
        <v>0.44790159774436095</v>
      </c>
      <c r="L50" s="15">
        <f t="shared" si="10"/>
        <v>2610.8119999999999</v>
      </c>
      <c r="M50" s="3">
        <v>2025.63</v>
      </c>
      <c r="N50" s="8">
        <f t="shared" si="11"/>
        <v>0</v>
      </c>
      <c r="O50" s="3">
        <v>2025.63</v>
      </c>
      <c r="P50" s="3">
        <v>2025.63</v>
      </c>
      <c r="Q50" s="4">
        <v>2</v>
      </c>
      <c r="R50" s="4" t="s">
        <v>27</v>
      </c>
      <c r="S50" s="4">
        <v>0</v>
      </c>
      <c r="T50" s="4">
        <v>4</v>
      </c>
      <c r="U50" s="4">
        <v>2</v>
      </c>
      <c r="V50" s="2" t="s">
        <v>28</v>
      </c>
      <c r="W50" s="3">
        <v>4051.26</v>
      </c>
      <c r="X50" s="4">
        <v>0</v>
      </c>
      <c r="Y50" s="4">
        <v>0</v>
      </c>
      <c r="Z50" s="4">
        <v>0</v>
      </c>
      <c r="AA50" s="2" t="b">
        <v>0</v>
      </c>
      <c r="AB50" s="2" t="s">
        <v>27</v>
      </c>
      <c r="AC50" s="5">
        <v>44523.446610648149</v>
      </c>
      <c r="AD50" s="5">
        <v>44938.718346064816</v>
      </c>
      <c r="AE50" s="1" t="s">
        <v>27</v>
      </c>
      <c r="AF50" s="4">
        <v>487</v>
      </c>
      <c r="AG50" s="4">
        <v>72</v>
      </c>
    </row>
    <row r="51" spans="1:33" ht="26.25" hidden="1" x14ac:dyDescent="0.25">
      <c r="A51" s="1" t="s">
        <v>25</v>
      </c>
      <c r="B51" s="2">
        <v>4513900000</v>
      </c>
      <c r="C51" s="2" t="e">
        <f>VLOOKUP(B51,#REF!,3,FALSE)</f>
        <v>#REF!</v>
      </c>
      <c r="D51" s="1" t="s">
        <v>65</v>
      </c>
      <c r="E51" s="4">
        <v>12</v>
      </c>
      <c r="F51" s="3">
        <v>8298</v>
      </c>
      <c r="G51" s="19">
        <f t="shared" si="7"/>
        <v>0.29496418414075687</v>
      </c>
      <c r="H51" s="24">
        <f t="shared" si="8"/>
        <v>5850.3871999999992</v>
      </c>
      <c r="I51" s="21"/>
      <c r="J51" s="9">
        <f t="shared" si="12"/>
        <v>4605.6871999999994</v>
      </c>
      <c r="K51" s="17">
        <f t="shared" si="9"/>
        <v>0.44496418414075689</v>
      </c>
      <c r="L51" s="15">
        <f t="shared" si="10"/>
        <v>5117.4302222222213</v>
      </c>
      <c r="M51" s="3">
        <v>3528.79</v>
      </c>
      <c r="N51" s="8">
        <f t="shared" si="11"/>
        <v>0</v>
      </c>
      <c r="O51" s="3">
        <v>3970.42</v>
      </c>
      <c r="P51" s="3">
        <v>3970.42</v>
      </c>
      <c r="Q51" s="4">
        <v>12</v>
      </c>
      <c r="R51" s="4" t="s">
        <v>27</v>
      </c>
      <c r="S51" s="4">
        <v>0</v>
      </c>
      <c r="T51" s="4">
        <v>25</v>
      </c>
      <c r="U51" s="4">
        <v>13</v>
      </c>
      <c r="V51" s="2" t="s">
        <v>28</v>
      </c>
      <c r="W51" s="3">
        <v>47645.04</v>
      </c>
      <c r="X51" s="4">
        <v>0</v>
      </c>
      <c r="Y51" s="4">
        <v>0</v>
      </c>
      <c r="Z51" s="4">
        <v>0</v>
      </c>
      <c r="AA51" s="2" t="b">
        <v>0</v>
      </c>
      <c r="AB51" s="2" t="s">
        <v>27</v>
      </c>
      <c r="AC51" s="5">
        <v>45000.57106628472</v>
      </c>
      <c r="AD51" s="5">
        <v>44995.773475347218</v>
      </c>
      <c r="AE51" s="1" t="s">
        <v>27</v>
      </c>
      <c r="AF51" s="4">
        <v>10</v>
      </c>
      <c r="AG51" s="4">
        <v>15</v>
      </c>
    </row>
    <row r="52" spans="1:33" ht="26.25" hidden="1" x14ac:dyDescent="0.25">
      <c r="A52" s="1" t="s">
        <v>25</v>
      </c>
      <c r="B52" s="2">
        <v>4514770000</v>
      </c>
      <c r="C52" s="2" t="e">
        <f>VLOOKUP(B52,#REF!,3,FALSE)</f>
        <v>#REF!</v>
      </c>
      <c r="D52" s="1" t="s">
        <v>141</v>
      </c>
      <c r="E52" s="4">
        <v>2</v>
      </c>
      <c r="F52" s="3">
        <v>8995</v>
      </c>
      <c r="G52" s="19">
        <f t="shared" si="7"/>
        <v>0.27507072818232348</v>
      </c>
      <c r="H52" s="24">
        <f t="shared" si="8"/>
        <v>6520.7388000000001</v>
      </c>
      <c r="I52" s="21"/>
      <c r="J52" s="9">
        <f t="shared" si="12"/>
        <v>5171.4888000000001</v>
      </c>
      <c r="K52" s="17">
        <f t="shared" si="9"/>
        <v>0.4250707281823235</v>
      </c>
      <c r="L52" s="15">
        <f t="shared" si="10"/>
        <v>5746.0986666666668</v>
      </c>
      <c r="M52" s="3">
        <v>4991</v>
      </c>
      <c r="N52" s="8">
        <f t="shared" si="11"/>
        <v>0</v>
      </c>
      <c r="O52" s="3">
        <v>4458.18</v>
      </c>
      <c r="P52" s="3">
        <v>4458.18</v>
      </c>
      <c r="Q52" s="4">
        <v>2</v>
      </c>
      <c r="R52" s="4" t="s">
        <v>27</v>
      </c>
      <c r="S52" s="4">
        <v>0</v>
      </c>
      <c r="T52" s="4">
        <v>24</v>
      </c>
      <c r="U52" s="4">
        <v>22</v>
      </c>
      <c r="V52" s="2" t="s">
        <v>28</v>
      </c>
      <c r="W52" s="3">
        <v>8916.36</v>
      </c>
      <c r="X52" s="4">
        <v>0</v>
      </c>
      <c r="Y52" s="4">
        <v>0</v>
      </c>
      <c r="Z52" s="4">
        <v>0</v>
      </c>
      <c r="AA52" s="2" t="b">
        <v>0</v>
      </c>
      <c r="AB52" s="2" t="s">
        <v>27</v>
      </c>
      <c r="AC52" s="5">
        <v>45000.57106628472</v>
      </c>
      <c r="AD52" s="5">
        <v>44992.772627002312</v>
      </c>
      <c r="AE52" s="1" t="s">
        <v>27</v>
      </c>
      <c r="AF52" s="4">
        <v>10</v>
      </c>
      <c r="AG52" s="4">
        <v>18</v>
      </c>
    </row>
    <row r="53" spans="1:33" ht="26.25" hidden="1" x14ac:dyDescent="0.25">
      <c r="A53" s="1" t="s">
        <v>25</v>
      </c>
      <c r="B53" s="2">
        <v>4501780000</v>
      </c>
      <c r="C53" s="2" t="e">
        <f>VLOOKUP(B53,#REF!,3,FALSE)</f>
        <v>#REF!</v>
      </c>
      <c r="D53" s="1" t="s">
        <v>82</v>
      </c>
      <c r="E53" s="4">
        <v>8</v>
      </c>
      <c r="F53" s="3">
        <v>4829.0000000000009</v>
      </c>
      <c r="G53" s="19">
        <f t="shared" si="7"/>
        <v>0.2603642324645743</v>
      </c>
      <c r="H53" s="24">
        <f t="shared" si="8"/>
        <v>3571.7011214285712</v>
      </c>
      <c r="I53" s="21"/>
      <c r="J53" s="9">
        <f t="shared" ref="J53:J58" si="13">+O53*1.16</f>
        <v>2847.3511214285713</v>
      </c>
      <c r="K53" s="17">
        <f t="shared" si="9"/>
        <v>0.41036423246457426</v>
      </c>
      <c r="L53" s="15">
        <f t="shared" si="10"/>
        <v>3163.7234682539679</v>
      </c>
      <c r="M53" s="3">
        <v>989.54</v>
      </c>
      <c r="N53" s="8">
        <f t="shared" si="11"/>
        <v>0.40303571428557916</v>
      </c>
      <c r="O53" s="3">
        <v>2454.6130357142856</v>
      </c>
      <c r="P53" s="3">
        <v>2454.21</v>
      </c>
      <c r="Q53" s="4">
        <v>8</v>
      </c>
      <c r="R53" s="4" t="s">
        <v>27</v>
      </c>
      <c r="S53" s="4">
        <v>0</v>
      </c>
      <c r="T53" s="4">
        <v>43.699999999999996</v>
      </c>
      <c r="U53" s="4">
        <v>35.699999999999996</v>
      </c>
      <c r="V53" s="2" t="s">
        <v>28</v>
      </c>
      <c r="W53" s="3">
        <v>19636.904285714285</v>
      </c>
      <c r="X53" s="4">
        <v>0</v>
      </c>
      <c r="Y53" s="4">
        <v>0</v>
      </c>
      <c r="Z53" s="4">
        <v>0</v>
      </c>
      <c r="AA53" s="2" t="b">
        <v>0</v>
      </c>
      <c r="AB53" s="2" t="s">
        <v>27</v>
      </c>
      <c r="AC53" s="5">
        <v>44974.451748148145</v>
      </c>
      <c r="AD53" s="5">
        <v>44966.61141878472</v>
      </c>
      <c r="AE53" s="1" t="s">
        <v>27</v>
      </c>
      <c r="AF53" s="4">
        <v>36</v>
      </c>
      <c r="AG53" s="4">
        <v>44</v>
      </c>
    </row>
    <row r="54" spans="1:33" ht="26.25" hidden="1" x14ac:dyDescent="0.25">
      <c r="A54" s="1" t="s">
        <v>25</v>
      </c>
      <c r="B54" s="2">
        <v>3526920000</v>
      </c>
      <c r="C54" s="2" t="e">
        <f>VLOOKUP(B54,#REF!,3,FALSE)</f>
        <v>#REF!</v>
      </c>
      <c r="D54" s="1" t="s">
        <v>26</v>
      </c>
      <c r="E54" s="4">
        <v>67</v>
      </c>
      <c r="F54" s="3">
        <v>3348</v>
      </c>
      <c r="G54" s="19">
        <f t="shared" si="7"/>
        <v>0.38232594279270449</v>
      </c>
      <c r="H54" s="24">
        <f t="shared" si="8"/>
        <v>2067.9727435300256</v>
      </c>
      <c r="I54" s="21"/>
      <c r="J54" s="9">
        <f t="shared" si="13"/>
        <v>1565.7727435300253</v>
      </c>
      <c r="K54" s="17">
        <f t="shared" si="9"/>
        <v>0.53232594279270451</v>
      </c>
      <c r="L54" s="15">
        <f t="shared" si="10"/>
        <v>1739.7474928111392</v>
      </c>
      <c r="M54" s="3">
        <v>1104</v>
      </c>
      <c r="N54" s="8">
        <f t="shared" si="11"/>
        <v>49.804089250021889</v>
      </c>
      <c r="O54" s="3">
        <v>1349.8040892500219</v>
      </c>
      <c r="P54" s="3">
        <v>1300</v>
      </c>
      <c r="Q54" s="4">
        <v>67</v>
      </c>
      <c r="R54" s="4" t="s">
        <v>27</v>
      </c>
      <c r="S54" s="4">
        <v>0</v>
      </c>
      <c r="T54" s="4">
        <v>126.1</v>
      </c>
      <c r="U54" s="4">
        <v>59.1</v>
      </c>
      <c r="V54" s="2" t="s">
        <v>28</v>
      </c>
      <c r="W54" s="3">
        <v>90436.873979751472</v>
      </c>
      <c r="X54" s="4">
        <v>0</v>
      </c>
      <c r="Y54" s="4">
        <v>0</v>
      </c>
      <c r="Z54" s="4">
        <v>0</v>
      </c>
      <c r="AA54" s="2" t="b">
        <v>0</v>
      </c>
      <c r="AB54" s="2" t="s">
        <v>27</v>
      </c>
      <c r="AC54" s="5">
        <v>44894.707428703703</v>
      </c>
      <c r="AD54" s="5">
        <v>44964.747306446756</v>
      </c>
      <c r="AE54" s="1" t="s">
        <v>27</v>
      </c>
      <c r="AF54" s="4">
        <v>116</v>
      </c>
      <c r="AG54" s="4">
        <v>46</v>
      </c>
    </row>
    <row r="55" spans="1:33" ht="26.25" hidden="1" x14ac:dyDescent="0.25">
      <c r="A55" s="1" t="s">
        <v>25</v>
      </c>
      <c r="B55" s="2">
        <v>4515870000</v>
      </c>
      <c r="C55" s="2" t="e">
        <f>VLOOKUP(B55,#REF!,3,FALSE)</f>
        <v>#REF!</v>
      </c>
      <c r="D55" s="1" t="s">
        <v>134</v>
      </c>
      <c r="E55" s="4">
        <v>2</v>
      </c>
      <c r="F55" s="3">
        <v>6799</v>
      </c>
      <c r="G55" s="19">
        <f t="shared" si="7"/>
        <v>0.32094513899102817</v>
      </c>
      <c r="H55" s="24">
        <f t="shared" si="8"/>
        <v>4616.8939999999993</v>
      </c>
      <c r="I55" s="21"/>
      <c r="J55" s="9">
        <f t="shared" si="13"/>
        <v>3597.0439999999999</v>
      </c>
      <c r="K55" s="17">
        <f t="shared" si="9"/>
        <v>0.47094513899102813</v>
      </c>
      <c r="L55" s="15">
        <f t="shared" si="10"/>
        <v>3996.7155555555555</v>
      </c>
      <c r="M55" s="3">
        <v>3884</v>
      </c>
      <c r="N55" s="8">
        <f t="shared" si="11"/>
        <v>54.410000000000309</v>
      </c>
      <c r="O55" s="3">
        <v>3100.9</v>
      </c>
      <c r="P55" s="3">
        <v>3046.49</v>
      </c>
      <c r="Q55" s="4">
        <v>2</v>
      </c>
      <c r="R55" s="4" t="s">
        <v>27</v>
      </c>
      <c r="S55" s="4">
        <v>0</v>
      </c>
      <c r="T55" s="4">
        <v>22</v>
      </c>
      <c r="U55" s="4">
        <v>20</v>
      </c>
      <c r="V55" s="2" t="s">
        <v>28</v>
      </c>
      <c r="W55" s="3">
        <v>6201.8</v>
      </c>
      <c r="X55" s="4">
        <v>0</v>
      </c>
      <c r="Y55" s="4">
        <v>0</v>
      </c>
      <c r="Z55" s="4">
        <v>0</v>
      </c>
      <c r="AA55" s="2" t="b">
        <v>0</v>
      </c>
      <c r="AB55" s="2" t="s">
        <v>27</v>
      </c>
      <c r="AC55" s="5">
        <v>44938.672402974538</v>
      </c>
      <c r="AD55" s="5">
        <v>45003.583459259258</v>
      </c>
      <c r="AE55" s="1" t="s">
        <v>27</v>
      </c>
      <c r="AF55" s="4">
        <v>72</v>
      </c>
      <c r="AG55" s="4">
        <v>7</v>
      </c>
    </row>
    <row r="56" spans="1:33" ht="26.25" hidden="1" x14ac:dyDescent="0.25">
      <c r="A56" s="1" t="s">
        <v>25</v>
      </c>
      <c r="B56" s="2">
        <v>3589250000</v>
      </c>
      <c r="C56" s="2" t="e">
        <f>VLOOKUP(B56,#REF!,3,FALSE)</f>
        <v>#REF!</v>
      </c>
      <c r="D56" s="1" t="s">
        <v>47</v>
      </c>
      <c r="E56" s="4">
        <v>24</v>
      </c>
      <c r="F56" s="3">
        <v>3348</v>
      </c>
      <c r="G56" s="19">
        <f t="shared" si="7"/>
        <v>0.40417812348781834</v>
      </c>
      <c r="H56" s="24">
        <f t="shared" si="8"/>
        <v>1994.8116425627843</v>
      </c>
      <c r="I56" s="21"/>
      <c r="J56" s="9">
        <f t="shared" si="13"/>
        <v>1492.611642562784</v>
      </c>
      <c r="K56" s="17">
        <f t="shared" si="9"/>
        <v>0.55417812348781836</v>
      </c>
      <c r="L56" s="15">
        <f t="shared" si="10"/>
        <v>1658.4573806253156</v>
      </c>
      <c r="M56" s="3">
        <v>1302.1400000000001</v>
      </c>
      <c r="N56" s="8">
        <f t="shared" si="11"/>
        <v>98.084174623089666</v>
      </c>
      <c r="O56" s="3">
        <v>1286.7341746230898</v>
      </c>
      <c r="P56" s="3">
        <v>1188.6500000000001</v>
      </c>
      <c r="Q56" s="4">
        <v>24</v>
      </c>
      <c r="R56" s="4" t="s">
        <v>27</v>
      </c>
      <c r="S56" s="4">
        <v>0</v>
      </c>
      <c r="T56" s="4">
        <v>101.30000000000001</v>
      </c>
      <c r="U56" s="4">
        <v>77.2</v>
      </c>
      <c r="V56" s="2" t="s">
        <v>28</v>
      </c>
      <c r="W56" s="3">
        <v>30881.620190954156</v>
      </c>
      <c r="X56" s="4">
        <v>0</v>
      </c>
      <c r="Y56" s="4">
        <v>0</v>
      </c>
      <c r="Z56" s="4">
        <v>0</v>
      </c>
      <c r="AA56" s="2" t="b">
        <v>0</v>
      </c>
      <c r="AB56" s="2" t="s">
        <v>27</v>
      </c>
      <c r="AC56" s="5">
        <v>44914.674265972222</v>
      </c>
      <c r="AD56" s="5">
        <v>44995.457534756941</v>
      </c>
      <c r="AE56" s="1" t="s">
        <v>27</v>
      </c>
      <c r="AF56" s="4">
        <v>96</v>
      </c>
      <c r="AG56" s="4">
        <v>15</v>
      </c>
    </row>
    <row r="57" spans="1:33" ht="26.25" hidden="1" x14ac:dyDescent="0.25">
      <c r="A57" s="1" t="s">
        <v>25</v>
      </c>
      <c r="B57" s="2">
        <v>4515940000</v>
      </c>
      <c r="C57" s="2" t="e">
        <f>VLOOKUP(B57,#REF!,3,FALSE)</f>
        <v>#REF!</v>
      </c>
      <c r="D57" s="1" t="s">
        <v>62</v>
      </c>
      <c r="E57" s="4">
        <v>14.999999999999996</v>
      </c>
      <c r="F57" s="3">
        <v>4994.9999999999991</v>
      </c>
      <c r="G57" s="19">
        <f t="shared" si="7"/>
        <v>0.40211675972856975</v>
      </c>
      <c r="H57" s="24">
        <f t="shared" si="8"/>
        <v>2986.4267851557934</v>
      </c>
      <c r="I57" s="21"/>
      <c r="J57" s="9">
        <f t="shared" si="13"/>
        <v>2237.1767851557938</v>
      </c>
      <c r="K57" s="17">
        <f t="shared" si="9"/>
        <v>0.55211675972856977</v>
      </c>
      <c r="L57" s="15">
        <f t="shared" si="10"/>
        <v>2485.7519835064377</v>
      </c>
      <c r="M57" s="3">
        <v>2156.5</v>
      </c>
      <c r="N57" s="8">
        <f t="shared" si="11"/>
        <v>233.05067685844301</v>
      </c>
      <c r="O57" s="3">
        <v>1928.600676858443</v>
      </c>
      <c r="P57" s="3">
        <v>1695.55</v>
      </c>
      <c r="Q57" s="4">
        <v>14.999999999999996</v>
      </c>
      <c r="R57" s="4" t="s">
        <v>27</v>
      </c>
      <c r="S57" s="4">
        <v>0</v>
      </c>
      <c r="T57" s="4">
        <v>64.599999999999994</v>
      </c>
      <c r="U57" s="4">
        <v>49.599999999999994</v>
      </c>
      <c r="V57" s="2" t="s">
        <v>28</v>
      </c>
      <c r="W57" s="3">
        <v>28929.010152876639</v>
      </c>
      <c r="X57" s="4">
        <v>0</v>
      </c>
      <c r="Y57" s="4">
        <v>0</v>
      </c>
      <c r="Z57" s="4">
        <v>0</v>
      </c>
      <c r="AA57" s="2" t="b">
        <v>0</v>
      </c>
      <c r="AB57" s="2" t="s">
        <v>27</v>
      </c>
      <c r="AC57" s="5">
        <v>44904.648621215274</v>
      </c>
      <c r="AD57" s="5">
        <v>44985.376825844905</v>
      </c>
      <c r="AE57" s="1" t="s">
        <v>27</v>
      </c>
      <c r="AF57" s="4">
        <v>106</v>
      </c>
      <c r="AG57" s="4">
        <v>25</v>
      </c>
    </row>
    <row r="58" spans="1:33" ht="26.25" hidden="1" x14ac:dyDescent="0.25">
      <c r="A58" s="1" t="s">
        <v>25</v>
      </c>
      <c r="B58" s="2">
        <v>4514920000</v>
      </c>
      <c r="C58" s="2" t="e">
        <f>VLOOKUP(B58,#REF!,3,FALSE)</f>
        <v>#REF!</v>
      </c>
      <c r="D58" s="1" t="s">
        <v>67</v>
      </c>
      <c r="E58" s="4">
        <v>12</v>
      </c>
      <c r="F58" s="3">
        <v>6995</v>
      </c>
      <c r="G58" s="19">
        <f t="shared" si="7"/>
        <v>0.35986082501994188</v>
      </c>
      <c r="H58" s="24">
        <f t="shared" si="8"/>
        <v>4477.7735289855063</v>
      </c>
      <c r="I58" s="21"/>
      <c r="J58" s="9">
        <f t="shared" si="13"/>
        <v>3428.5235289855068</v>
      </c>
      <c r="K58" s="17">
        <f t="shared" si="9"/>
        <v>0.5098608250199419</v>
      </c>
      <c r="L58" s="15">
        <f t="shared" si="10"/>
        <v>3809.4705877616743</v>
      </c>
      <c r="M58" s="3">
        <v>0</v>
      </c>
      <c r="N58" s="8">
        <f t="shared" si="11"/>
        <v>302.42373188405782</v>
      </c>
      <c r="O58" s="3">
        <v>2955.6237318840576</v>
      </c>
      <c r="P58" s="3">
        <v>2653.2</v>
      </c>
      <c r="Q58" s="4">
        <v>12</v>
      </c>
      <c r="R58" s="4" t="s">
        <v>27</v>
      </c>
      <c r="S58" s="4">
        <v>0</v>
      </c>
      <c r="T58" s="4">
        <v>42</v>
      </c>
      <c r="U58" s="4">
        <v>30</v>
      </c>
      <c r="V58" s="2" t="s">
        <v>28</v>
      </c>
      <c r="W58" s="3">
        <v>35467.484782608692</v>
      </c>
      <c r="X58" s="4">
        <v>0</v>
      </c>
      <c r="Y58" s="4">
        <v>0</v>
      </c>
      <c r="Z58" s="4">
        <v>0</v>
      </c>
      <c r="AA58" s="2" t="b">
        <v>0</v>
      </c>
      <c r="AB58" s="2" t="s">
        <v>27</v>
      </c>
      <c r="AC58" s="5">
        <v>44862.715159988424</v>
      </c>
      <c r="AD58" s="5">
        <v>44984.427262233796</v>
      </c>
      <c r="AE58" s="1" t="s">
        <v>27</v>
      </c>
      <c r="AF58" s="4">
        <v>148</v>
      </c>
      <c r="AG58" s="4">
        <v>26</v>
      </c>
    </row>
    <row r="59" spans="1:33" ht="26.25" hidden="1" x14ac:dyDescent="0.25">
      <c r="A59" s="1" t="s">
        <v>25</v>
      </c>
      <c r="B59" s="2">
        <v>4508630000</v>
      </c>
      <c r="C59" s="2" t="e">
        <f>VLOOKUP(B59,#REF!,3,FALSE)</f>
        <v>#REF!</v>
      </c>
      <c r="D59" s="1" t="s">
        <v>118</v>
      </c>
      <c r="E59" s="4">
        <v>4</v>
      </c>
      <c r="F59" s="3">
        <v>4195</v>
      </c>
      <c r="G59" s="19">
        <f t="shared" si="7"/>
        <v>7.3560905840286128E-3</v>
      </c>
      <c r="H59" s="24">
        <f t="shared" si="8"/>
        <v>4164.1412</v>
      </c>
      <c r="I59" s="21"/>
      <c r="J59" s="9">
        <f t="shared" ref="J59:J77" si="14">+P59*1.16</f>
        <v>3534.8912</v>
      </c>
      <c r="K59" s="17">
        <f t="shared" si="9"/>
        <v>0.15735609058402861</v>
      </c>
      <c r="L59" s="15">
        <f t="shared" si="10"/>
        <v>3927.6568888888887</v>
      </c>
      <c r="M59" s="3">
        <v>1452.21</v>
      </c>
      <c r="N59" s="8">
        <f t="shared" si="11"/>
        <v>-555.37890000000016</v>
      </c>
      <c r="O59" s="3">
        <v>2491.9411</v>
      </c>
      <c r="P59" s="3">
        <v>3047.32</v>
      </c>
      <c r="Q59" s="4">
        <v>4</v>
      </c>
      <c r="R59" s="4" t="s">
        <v>27</v>
      </c>
      <c r="S59" s="4">
        <v>0</v>
      </c>
      <c r="T59" s="4">
        <v>29</v>
      </c>
      <c r="U59" s="4">
        <v>25</v>
      </c>
      <c r="V59" s="2" t="s">
        <v>28</v>
      </c>
      <c r="W59" s="3">
        <v>9967.7644</v>
      </c>
      <c r="X59" s="4">
        <v>0</v>
      </c>
      <c r="Y59" s="4">
        <v>0</v>
      </c>
      <c r="Z59" s="4">
        <v>0</v>
      </c>
      <c r="AA59" s="2" t="b">
        <v>0</v>
      </c>
      <c r="AB59" s="2" t="s">
        <v>27</v>
      </c>
      <c r="AC59" s="5">
        <v>44737.458333333328</v>
      </c>
      <c r="AD59" s="5">
        <v>44685.730555011571</v>
      </c>
      <c r="AE59" s="1" t="s">
        <v>27</v>
      </c>
      <c r="AF59" s="4">
        <v>273</v>
      </c>
      <c r="AG59" s="4">
        <v>325</v>
      </c>
    </row>
    <row r="60" spans="1:33" ht="26.25" hidden="1" x14ac:dyDescent="0.25">
      <c r="A60" s="1" t="s">
        <v>25</v>
      </c>
      <c r="B60" s="2">
        <v>3508250000</v>
      </c>
      <c r="C60" s="2" t="e">
        <f>VLOOKUP(B60,#REF!,3,FALSE)</f>
        <v>#REF!</v>
      </c>
      <c r="D60" s="1" t="s">
        <v>75</v>
      </c>
      <c r="E60" s="4">
        <v>11</v>
      </c>
      <c r="F60" s="3">
        <v>7182</v>
      </c>
      <c r="G60" s="19">
        <f t="shared" si="7"/>
        <v>0.2180228905597327</v>
      </c>
      <c r="H60" s="24">
        <f t="shared" si="8"/>
        <v>5616.1596</v>
      </c>
      <c r="I60" s="21"/>
      <c r="J60" s="9">
        <f t="shared" si="14"/>
        <v>4538.8595999999998</v>
      </c>
      <c r="K60" s="17">
        <f t="shared" si="9"/>
        <v>0.3680228905597327</v>
      </c>
      <c r="L60" s="15">
        <f t="shared" si="10"/>
        <v>5043.1773333333331</v>
      </c>
      <c r="M60" s="3">
        <v>2755.57</v>
      </c>
      <c r="N60" s="8">
        <f t="shared" si="11"/>
        <v>-385.96461538461563</v>
      </c>
      <c r="O60" s="3">
        <v>3526.8453846153843</v>
      </c>
      <c r="P60" s="3">
        <v>3912.81</v>
      </c>
      <c r="Q60" s="4">
        <v>11</v>
      </c>
      <c r="R60" s="4" t="s">
        <v>27</v>
      </c>
      <c r="S60" s="4">
        <v>0</v>
      </c>
      <c r="T60" s="4">
        <v>27</v>
      </c>
      <c r="U60" s="4">
        <v>16</v>
      </c>
      <c r="V60" s="2" t="s">
        <v>28</v>
      </c>
      <c r="W60" s="3">
        <v>38795.299230769226</v>
      </c>
      <c r="X60" s="4">
        <v>0</v>
      </c>
      <c r="Y60" s="4">
        <v>0</v>
      </c>
      <c r="Z60" s="4">
        <v>0</v>
      </c>
      <c r="AA60" s="2" t="b">
        <v>0</v>
      </c>
      <c r="AB60" s="2" t="s">
        <v>27</v>
      </c>
      <c r="AC60" s="5">
        <v>44769.458333333328</v>
      </c>
      <c r="AD60" s="5">
        <v>44910.609642592593</v>
      </c>
      <c r="AE60" s="1" t="s">
        <v>27</v>
      </c>
      <c r="AF60" s="4">
        <v>241</v>
      </c>
      <c r="AG60" s="4">
        <v>100</v>
      </c>
    </row>
    <row r="61" spans="1:33" ht="26.25" hidden="1" x14ac:dyDescent="0.25">
      <c r="A61" s="1" t="s">
        <v>25</v>
      </c>
      <c r="B61" s="2">
        <v>3507230000</v>
      </c>
      <c r="C61" s="2" t="e">
        <f>VLOOKUP(B61,#REF!,3,FALSE)</f>
        <v>#REF!</v>
      </c>
      <c r="D61" s="1" t="s">
        <v>53</v>
      </c>
      <c r="E61" s="4">
        <v>21</v>
      </c>
      <c r="F61" s="3">
        <v>5573</v>
      </c>
      <c r="G61" s="19">
        <f t="shared" si="7"/>
        <v>0.21866692984030148</v>
      </c>
      <c r="H61" s="24">
        <f t="shared" si="8"/>
        <v>4354.3692000000001</v>
      </c>
      <c r="I61" s="21"/>
      <c r="J61" s="9">
        <f t="shared" si="14"/>
        <v>3518.4191999999998</v>
      </c>
      <c r="K61" s="17">
        <f t="shared" si="9"/>
        <v>0.36866692984030147</v>
      </c>
      <c r="L61" s="15">
        <f t="shared" si="10"/>
        <v>3909.3546666666662</v>
      </c>
      <c r="M61" s="3">
        <v>1924.88</v>
      </c>
      <c r="N61" s="8">
        <f t="shared" si="11"/>
        <v>-378.00925925925912</v>
      </c>
      <c r="O61" s="3">
        <v>2655.1107407407408</v>
      </c>
      <c r="P61" s="3">
        <v>3033.12</v>
      </c>
      <c r="Q61" s="4">
        <v>21</v>
      </c>
      <c r="R61" s="4" t="s">
        <v>27</v>
      </c>
      <c r="S61" s="4">
        <v>0</v>
      </c>
      <c r="T61" s="4">
        <v>62</v>
      </c>
      <c r="U61" s="4">
        <v>41</v>
      </c>
      <c r="V61" s="2" t="s">
        <v>28</v>
      </c>
      <c r="W61" s="3">
        <v>55757.325555555559</v>
      </c>
      <c r="X61" s="4">
        <v>0</v>
      </c>
      <c r="Y61" s="4">
        <v>0</v>
      </c>
      <c r="Z61" s="4">
        <v>0</v>
      </c>
      <c r="AA61" s="2" t="b">
        <v>0</v>
      </c>
      <c r="AB61" s="2" t="s">
        <v>27</v>
      </c>
      <c r="AC61" s="5">
        <v>44769.458333333328</v>
      </c>
      <c r="AD61" s="5">
        <v>44968.491252974534</v>
      </c>
      <c r="AE61" s="1" t="s">
        <v>27</v>
      </c>
      <c r="AF61" s="4">
        <v>241</v>
      </c>
      <c r="AG61" s="4">
        <v>42</v>
      </c>
    </row>
    <row r="62" spans="1:33" ht="26.25" hidden="1" x14ac:dyDescent="0.25">
      <c r="A62" s="1" t="s">
        <v>25</v>
      </c>
      <c r="B62" s="2">
        <v>15492640008</v>
      </c>
      <c r="C62" s="2" t="e">
        <f>VLOOKUP(B62,#REF!,3,FALSE)</f>
        <v>#REF!</v>
      </c>
      <c r="D62" s="1" t="s">
        <v>60</v>
      </c>
      <c r="E62" s="4">
        <v>17</v>
      </c>
      <c r="F62" s="3">
        <v>3995</v>
      </c>
      <c r="G62" s="19">
        <f t="shared" si="7"/>
        <v>0.22101286608260332</v>
      </c>
      <c r="H62" s="24">
        <f t="shared" si="8"/>
        <v>3112.0535999999997</v>
      </c>
      <c r="I62" s="21"/>
      <c r="J62" s="9">
        <f t="shared" si="14"/>
        <v>2512.8035999999997</v>
      </c>
      <c r="K62" s="17">
        <f t="shared" si="9"/>
        <v>0.37101286608260331</v>
      </c>
      <c r="L62" s="15">
        <f t="shared" si="10"/>
        <v>2792.0039999999995</v>
      </c>
      <c r="M62" s="3">
        <v>1320.08</v>
      </c>
      <c r="N62" s="8">
        <f t="shared" si="11"/>
        <v>-188.98333333333335</v>
      </c>
      <c r="O62" s="3">
        <v>1977.2266666666667</v>
      </c>
      <c r="P62" s="3">
        <v>2166.21</v>
      </c>
      <c r="Q62" s="4">
        <v>17</v>
      </c>
      <c r="R62" s="4" t="s">
        <v>27</v>
      </c>
      <c r="S62" s="4">
        <v>0</v>
      </c>
      <c r="T62" s="4">
        <v>40</v>
      </c>
      <c r="U62" s="4">
        <v>23</v>
      </c>
      <c r="V62" s="2" t="s">
        <v>28</v>
      </c>
      <c r="W62" s="3">
        <v>33612.853333333333</v>
      </c>
      <c r="X62" s="4">
        <v>0</v>
      </c>
      <c r="Y62" s="4">
        <v>0</v>
      </c>
      <c r="Z62" s="4">
        <v>0</v>
      </c>
      <c r="AA62" s="2" t="b">
        <v>0</v>
      </c>
      <c r="AB62" s="2" t="s">
        <v>27</v>
      </c>
      <c r="AC62" s="5">
        <v>44848.707590740742</v>
      </c>
      <c r="AD62" s="5">
        <v>44709.63429224537</v>
      </c>
      <c r="AE62" s="1" t="s">
        <v>27</v>
      </c>
      <c r="AF62" s="4">
        <v>162</v>
      </c>
      <c r="AG62" s="4">
        <v>301</v>
      </c>
    </row>
    <row r="63" spans="1:33" ht="26.25" hidden="1" x14ac:dyDescent="0.25">
      <c r="A63" s="1" t="s">
        <v>25</v>
      </c>
      <c r="B63" s="2">
        <v>3560730000</v>
      </c>
      <c r="C63" s="2" t="e">
        <f>VLOOKUP(B63,#REF!,3,FALSE)</f>
        <v>#REF!</v>
      </c>
      <c r="D63" s="1" t="s">
        <v>88</v>
      </c>
      <c r="E63" s="4">
        <v>6</v>
      </c>
      <c r="F63" s="3">
        <v>5299</v>
      </c>
      <c r="G63" s="19">
        <f t="shared" si="7"/>
        <v>0.24523917720324592</v>
      </c>
      <c r="H63" s="24">
        <f t="shared" si="8"/>
        <v>3999.4775999999997</v>
      </c>
      <c r="I63" s="21"/>
      <c r="J63" s="9">
        <f t="shared" si="14"/>
        <v>3204.6275999999998</v>
      </c>
      <c r="K63" s="17">
        <f t="shared" si="9"/>
        <v>0.39523917720324592</v>
      </c>
      <c r="L63" s="15">
        <f t="shared" si="10"/>
        <v>3560.6973333333331</v>
      </c>
      <c r="M63" s="3">
        <v>2164.79</v>
      </c>
      <c r="N63" s="8">
        <f t="shared" si="11"/>
        <v>-141.83999999999969</v>
      </c>
      <c r="O63" s="3">
        <v>2620.7700000000004</v>
      </c>
      <c r="P63" s="3">
        <v>2762.61</v>
      </c>
      <c r="Q63" s="4">
        <v>6</v>
      </c>
      <c r="R63" s="4" t="s">
        <v>27</v>
      </c>
      <c r="S63" s="4">
        <v>0</v>
      </c>
      <c r="T63" s="4">
        <v>24</v>
      </c>
      <c r="U63" s="4">
        <v>18</v>
      </c>
      <c r="V63" s="2" t="s">
        <v>28</v>
      </c>
      <c r="W63" s="3">
        <v>15724.620000000003</v>
      </c>
      <c r="X63" s="4">
        <v>0</v>
      </c>
      <c r="Y63" s="4">
        <v>0</v>
      </c>
      <c r="Z63" s="4">
        <v>0</v>
      </c>
      <c r="AA63" s="2" t="b">
        <v>0</v>
      </c>
      <c r="AB63" s="2" t="s">
        <v>27</v>
      </c>
      <c r="AC63" s="5">
        <v>44769.458333333328</v>
      </c>
      <c r="AD63" s="5">
        <v>45003.571904166667</v>
      </c>
      <c r="AE63" s="1" t="s">
        <v>27</v>
      </c>
      <c r="AF63" s="4">
        <v>241</v>
      </c>
      <c r="AG63" s="4">
        <v>7</v>
      </c>
    </row>
    <row r="64" spans="1:33" ht="26.25" hidden="1" x14ac:dyDescent="0.25">
      <c r="A64" s="1" t="s">
        <v>25</v>
      </c>
      <c r="B64" s="2">
        <v>3507370000</v>
      </c>
      <c r="C64" s="2" t="e">
        <f>VLOOKUP(B64,#REF!,3,FALSE)</f>
        <v>#REF!</v>
      </c>
      <c r="D64" s="1" t="s">
        <v>48</v>
      </c>
      <c r="E64" s="4">
        <v>24</v>
      </c>
      <c r="F64" s="3">
        <v>4409</v>
      </c>
      <c r="G64" s="19">
        <f t="shared" si="7"/>
        <v>0.28151054660920849</v>
      </c>
      <c r="H64" s="24">
        <f t="shared" si="8"/>
        <v>3167.8199999999997</v>
      </c>
      <c r="I64" s="21"/>
      <c r="J64" s="9">
        <f t="shared" si="14"/>
        <v>2506.4699999999998</v>
      </c>
      <c r="K64" s="17">
        <f t="shared" si="9"/>
        <v>0.43151054660920846</v>
      </c>
      <c r="L64" s="15">
        <f t="shared" si="10"/>
        <v>2784.9666666666662</v>
      </c>
      <c r="M64" s="3">
        <v>2024.96</v>
      </c>
      <c r="N64" s="8">
        <f t="shared" si="11"/>
        <v>-90.526666666666642</v>
      </c>
      <c r="O64" s="3">
        <v>2070.2233333333334</v>
      </c>
      <c r="P64" s="3">
        <v>2160.75</v>
      </c>
      <c r="Q64" s="4">
        <v>24</v>
      </c>
      <c r="R64" s="4" t="s">
        <v>27</v>
      </c>
      <c r="S64" s="4">
        <v>0</v>
      </c>
      <c r="T64" s="4">
        <v>33</v>
      </c>
      <c r="U64" s="4">
        <v>9</v>
      </c>
      <c r="V64" s="2" t="s">
        <v>28</v>
      </c>
      <c r="W64" s="3">
        <v>49685.36</v>
      </c>
      <c r="X64" s="4">
        <v>0</v>
      </c>
      <c r="Y64" s="4">
        <v>0</v>
      </c>
      <c r="Z64" s="4">
        <v>0</v>
      </c>
      <c r="AA64" s="2" t="b">
        <v>0</v>
      </c>
      <c r="AB64" s="2" t="s">
        <v>27</v>
      </c>
      <c r="AC64" s="5">
        <v>44958.727659872682</v>
      </c>
      <c r="AD64" s="5">
        <v>44939.535397187501</v>
      </c>
      <c r="AE64" s="1" t="s">
        <v>27</v>
      </c>
      <c r="AF64" s="4">
        <v>52</v>
      </c>
      <c r="AG64" s="4">
        <v>71</v>
      </c>
    </row>
    <row r="65" spans="1:33" ht="26.25" hidden="1" x14ac:dyDescent="0.25">
      <c r="A65" s="1" t="s">
        <v>25</v>
      </c>
      <c r="B65" s="2">
        <v>4320110000</v>
      </c>
      <c r="C65" s="2" t="e">
        <f>VLOOKUP(B65,#REF!,3,FALSE)</f>
        <v>#REF!</v>
      </c>
      <c r="D65" s="1" t="s">
        <v>133</v>
      </c>
      <c r="E65" s="4">
        <v>2</v>
      </c>
      <c r="F65" s="3">
        <v>4484</v>
      </c>
      <c r="G65" s="19">
        <f t="shared" si="7"/>
        <v>0.19519759143621765</v>
      </c>
      <c r="H65" s="24">
        <f t="shared" si="8"/>
        <v>3608.7340000000004</v>
      </c>
      <c r="I65" s="21"/>
      <c r="J65" s="9">
        <f t="shared" si="14"/>
        <v>2936.134</v>
      </c>
      <c r="K65" s="17">
        <f t="shared" si="9"/>
        <v>0.34519759143621764</v>
      </c>
      <c r="L65" s="15">
        <f t="shared" si="10"/>
        <v>3262.3711111111111</v>
      </c>
      <c r="M65" s="3">
        <v>0</v>
      </c>
      <c r="N65" s="8">
        <f t="shared" si="11"/>
        <v>-90.362499999999727</v>
      </c>
      <c r="O65" s="3">
        <v>2440.7875000000004</v>
      </c>
      <c r="P65" s="3">
        <v>2531.15</v>
      </c>
      <c r="Q65" s="4">
        <v>2</v>
      </c>
      <c r="R65" s="4" t="s">
        <v>27</v>
      </c>
      <c r="S65" s="4">
        <v>0</v>
      </c>
      <c r="T65" s="4">
        <v>14</v>
      </c>
      <c r="U65" s="4">
        <v>12</v>
      </c>
      <c r="V65" s="2" t="s">
        <v>28</v>
      </c>
      <c r="W65" s="3">
        <v>4881.5750000000007</v>
      </c>
      <c r="X65" s="4">
        <v>0</v>
      </c>
      <c r="Y65" s="4">
        <v>0</v>
      </c>
      <c r="Z65" s="4">
        <v>0</v>
      </c>
      <c r="AA65" s="2" t="b">
        <v>0</v>
      </c>
      <c r="AB65" s="2" t="s">
        <v>27</v>
      </c>
      <c r="AC65" s="5">
        <v>44795.458333333328</v>
      </c>
      <c r="AD65" s="5">
        <v>44823.766260266202</v>
      </c>
      <c r="AE65" s="1" t="s">
        <v>27</v>
      </c>
      <c r="AF65" s="4">
        <v>215</v>
      </c>
      <c r="AG65" s="4">
        <v>187</v>
      </c>
    </row>
    <row r="66" spans="1:33" ht="26.25" hidden="1" x14ac:dyDescent="0.25">
      <c r="A66" s="1" t="s">
        <v>25</v>
      </c>
      <c r="B66" s="2">
        <v>15500770000</v>
      </c>
      <c r="C66" s="2" t="e">
        <f>VLOOKUP(B66,#REF!,3,FALSE)</f>
        <v>#REF!</v>
      </c>
      <c r="D66" s="1" t="s">
        <v>68</v>
      </c>
      <c r="E66" s="4">
        <v>12</v>
      </c>
      <c r="F66" s="3">
        <v>4484</v>
      </c>
      <c r="G66" s="19">
        <f t="shared" ref="G66:G97" si="15">+K66-0.15</f>
        <v>0.20992007136485294</v>
      </c>
      <c r="H66" s="24">
        <f t="shared" ref="H66:H97" si="16">(1-G66)*F66</f>
        <v>3542.7183999999997</v>
      </c>
      <c r="I66" s="21"/>
      <c r="J66" s="9">
        <f t="shared" si="14"/>
        <v>2870.1183999999994</v>
      </c>
      <c r="K66" s="17">
        <f t="shared" ref="K66:K97" si="17">(F66-J66)/F66</f>
        <v>0.35992007136485293</v>
      </c>
      <c r="L66" s="15">
        <f t="shared" ref="L66:L97" si="18">+J66/0.9</f>
        <v>3189.0204444444435</v>
      </c>
      <c r="M66" s="3">
        <v>0</v>
      </c>
      <c r="N66" s="8">
        <f t="shared" ref="N66:N97" si="19">+O66-P66</f>
        <v>-73.034285714285488</v>
      </c>
      <c r="O66" s="3">
        <v>2401.2057142857143</v>
      </c>
      <c r="P66" s="3">
        <v>2474.2399999999998</v>
      </c>
      <c r="Q66" s="4">
        <v>12</v>
      </c>
      <c r="R66" s="4" t="s">
        <v>27</v>
      </c>
      <c r="S66" s="4">
        <v>0</v>
      </c>
      <c r="T66" s="4">
        <v>38.4</v>
      </c>
      <c r="U66" s="4">
        <v>24.4</v>
      </c>
      <c r="V66" s="2" t="s">
        <v>28</v>
      </c>
      <c r="W66" s="3">
        <v>28814.468571428573</v>
      </c>
      <c r="X66" s="4">
        <v>0</v>
      </c>
      <c r="Y66" s="4">
        <v>0</v>
      </c>
      <c r="Z66" s="4">
        <v>0</v>
      </c>
      <c r="AA66" s="2" t="b">
        <v>0</v>
      </c>
      <c r="AB66" s="2" t="s">
        <v>27</v>
      </c>
      <c r="AC66" s="5">
        <v>44811.458333333328</v>
      </c>
      <c r="AD66" s="5">
        <v>44791.753912418979</v>
      </c>
      <c r="AE66" s="1" t="s">
        <v>27</v>
      </c>
      <c r="AF66" s="4">
        <v>199</v>
      </c>
      <c r="AG66" s="4">
        <v>219</v>
      </c>
    </row>
    <row r="67" spans="1:33" ht="26.25" hidden="1" x14ac:dyDescent="0.25">
      <c r="A67" s="1" t="s">
        <v>25</v>
      </c>
      <c r="B67" s="2">
        <v>15591970000</v>
      </c>
      <c r="C67" s="2" t="e">
        <f>VLOOKUP(B67,#REF!,3,FALSE)</f>
        <v>#REF!</v>
      </c>
      <c r="D67" s="1" t="s">
        <v>94</v>
      </c>
      <c r="E67" s="4">
        <v>5</v>
      </c>
      <c r="F67" s="3">
        <v>3794.9999999999995</v>
      </c>
      <c r="G67" s="19">
        <f t="shared" si="15"/>
        <v>0.25035794466403161</v>
      </c>
      <c r="H67" s="24">
        <f t="shared" si="16"/>
        <v>2844.8915999999999</v>
      </c>
      <c r="I67" s="21"/>
      <c r="J67" s="9">
        <f t="shared" si="14"/>
        <v>2275.6415999999999</v>
      </c>
      <c r="K67" s="17">
        <f t="shared" si="17"/>
        <v>0.40035794466403157</v>
      </c>
      <c r="L67" s="15">
        <f t="shared" si="18"/>
        <v>2528.4906666666666</v>
      </c>
      <c r="M67" s="3">
        <v>1842.45</v>
      </c>
      <c r="N67" s="8">
        <f t="shared" si="19"/>
        <v>-47.723999999999933</v>
      </c>
      <c r="O67" s="3">
        <v>1914.0360000000001</v>
      </c>
      <c r="P67" s="3">
        <v>1961.76</v>
      </c>
      <c r="Q67" s="4">
        <v>5</v>
      </c>
      <c r="R67" s="4" t="s">
        <v>27</v>
      </c>
      <c r="S67" s="4">
        <v>0</v>
      </c>
      <c r="T67" s="4">
        <v>7</v>
      </c>
      <c r="U67" s="4">
        <v>2</v>
      </c>
      <c r="V67" s="2" t="s">
        <v>28</v>
      </c>
      <c r="W67" s="3">
        <v>9570.18</v>
      </c>
      <c r="X67" s="4">
        <v>0</v>
      </c>
      <c r="Y67" s="4">
        <v>0</v>
      </c>
      <c r="Z67" s="4">
        <v>0</v>
      </c>
      <c r="AA67" s="2" t="b">
        <v>0</v>
      </c>
      <c r="AB67" s="2" t="s">
        <v>27</v>
      </c>
      <c r="AC67" s="5">
        <v>44954.472942824075</v>
      </c>
      <c r="AD67" s="5">
        <v>44950.448206215275</v>
      </c>
      <c r="AE67" s="1" t="s">
        <v>27</v>
      </c>
      <c r="AF67" s="4">
        <v>56</v>
      </c>
      <c r="AG67" s="4">
        <v>60</v>
      </c>
    </row>
    <row r="68" spans="1:33" ht="26.25" hidden="1" x14ac:dyDescent="0.25">
      <c r="A68" s="1" t="s">
        <v>25</v>
      </c>
      <c r="B68" s="2">
        <v>15502420009</v>
      </c>
      <c r="C68" s="2" t="e">
        <f>VLOOKUP(B68,#REF!,3,FALSE)</f>
        <v>#REF!</v>
      </c>
      <c r="D68" s="1" t="s">
        <v>117</v>
      </c>
      <c r="E68" s="4">
        <v>4</v>
      </c>
      <c r="F68" s="3">
        <v>5780</v>
      </c>
      <c r="G68" s="19">
        <f t="shared" si="15"/>
        <v>0.47364221453287192</v>
      </c>
      <c r="H68" s="24">
        <f t="shared" si="16"/>
        <v>3042.3480000000004</v>
      </c>
      <c r="I68" s="21"/>
      <c r="J68" s="9">
        <f t="shared" si="14"/>
        <v>2175.348</v>
      </c>
      <c r="K68" s="17">
        <f t="shared" si="17"/>
        <v>0.62364221453287194</v>
      </c>
      <c r="L68" s="15">
        <f t="shared" si="18"/>
        <v>2417.0533333333333</v>
      </c>
      <c r="M68" s="3">
        <v>2033</v>
      </c>
      <c r="N68" s="8">
        <f t="shared" si="19"/>
        <v>-15.862499999999955</v>
      </c>
      <c r="O68" s="3">
        <v>1859.4375</v>
      </c>
      <c r="P68" s="3">
        <v>1875.3</v>
      </c>
      <c r="Q68" s="4">
        <v>4</v>
      </c>
      <c r="R68" s="4" t="s">
        <v>27</v>
      </c>
      <c r="S68" s="4">
        <v>0</v>
      </c>
      <c r="T68" s="4">
        <v>11</v>
      </c>
      <c r="U68" s="4">
        <v>7</v>
      </c>
      <c r="V68" s="2" t="s">
        <v>28</v>
      </c>
      <c r="W68" s="3">
        <v>7437.75</v>
      </c>
      <c r="X68" s="4">
        <v>0</v>
      </c>
      <c r="Y68" s="4">
        <v>0</v>
      </c>
      <c r="Z68" s="4">
        <v>0</v>
      </c>
      <c r="AA68" s="2" t="b">
        <v>0</v>
      </c>
      <c r="AB68" s="2" t="s">
        <v>27</v>
      </c>
      <c r="AC68" s="5">
        <v>44946.568552662036</v>
      </c>
      <c r="AD68" s="5">
        <v>44939.526705902776</v>
      </c>
      <c r="AE68" s="1" t="s">
        <v>27</v>
      </c>
      <c r="AF68" s="4">
        <v>64</v>
      </c>
      <c r="AG68" s="4">
        <v>71</v>
      </c>
    </row>
    <row r="69" spans="1:33" ht="26.25" hidden="1" x14ac:dyDescent="0.25">
      <c r="A69" s="1" t="s">
        <v>25</v>
      </c>
      <c r="B69" s="2">
        <v>15492620008</v>
      </c>
      <c r="C69" s="2" t="e">
        <f>VLOOKUP(B69,#REF!,3,FALSE)</f>
        <v>#REF!</v>
      </c>
      <c r="D69" s="1" t="s">
        <v>138</v>
      </c>
      <c r="E69" s="4">
        <v>2</v>
      </c>
      <c r="F69" s="3">
        <v>3995</v>
      </c>
      <c r="G69" s="19">
        <f t="shared" si="15"/>
        <v>0.31914392991239049</v>
      </c>
      <c r="H69" s="24">
        <f t="shared" si="16"/>
        <v>2720.02</v>
      </c>
      <c r="I69" s="21"/>
      <c r="J69" s="9">
        <f t="shared" si="14"/>
        <v>2120.77</v>
      </c>
      <c r="K69" s="17">
        <f t="shared" si="17"/>
        <v>0.46914392991239051</v>
      </c>
      <c r="L69" s="15">
        <f t="shared" si="18"/>
        <v>2356.411111111111</v>
      </c>
      <c r="M69" s="3">
        <v>1299.2</v>
      </c>
      <c r="N69" s="8">
        <f t="shared" si="19"/>
        <v>0</v>
      </c>
      <c r="O69" s="3">
        <v>1828.25</v>
      </c>
      <c r="P69" s="3">
        <v>1828.25</v>
      </c>
      <c r="Q69" s="4">
        <v>2</v>
      </c>
      <c r="R69" s="4" t="s">
        <v>27</v>
      </c>
      <c r="S69" s="4">
        <v>0</v>
      </c>
      <c r="T69" s="4">
        <v>5</v>
      </c>
      <c r="U69" s="4">
        <v>3</v>
      </c>
      <c r="V69" s="2" t="s">
        <v>28</v>
      </c>
      <c r="W69" s="3">
        <v>3656.5</v>
      </c>
      <c r="X69" s="4">
        <v>0</v>
      </c>
      <c r="Y69" s="4">
        <v>0</v>
      </c>
      <c r="Z69" s="4">
        <v>0</v>
      </c>
      <c r="AA69" s="2" t="b">
        <v>0</v>
      </c>
      <c r="AB69" s="2" t="s">
        <v>27</v>
      </c>
      <c r="AC69" s="5">
        <v>44579.478438657403</v>
      </c>
      <c r="AD69" s="5">
        <v>44883.79050949074</v>
      </c>
      <c r="AE69" s="1" t="s">
        <v>27</v>
      </c>
      <c r="AF69" s="4">
        <v>431</v>
      </c>
      <c r="AG69" s="4">
        <v>127</v>
      </c>
    </row>
    <row r="70" spans="1:33" ht="26.25" hidden="1" x14ac:dyDescent="0.25">
      <c r="A70" s="1" t="s">
        <v>25</v>
      </c>
      <c r="B70" s="2">
        <v>15549090000</v>
      </c>
      <c r="C70" s="2" t="e">
        <f>VLOOKUP(B70,#REF!,3,FALSE)</f>
        <v>#REF!</v>
      </c>
      <c r="D70" s="1" t="s">
        <v>78</v>
      </c>
      <c r="E70" s="4">
        <v>8</v>
      </c>
      <c r="F70" s="3">
        <v>3481</v>
      </c>
      <c r="G70" s="19">
        <f t="shared" si="15"/>
        <v>0.26034610744039066</v>
      </c>
      <c r="H70" s="24">
        <f t="shared" si="16"/>
        <v>2574.7352000000001</v>
      </c>
      <c r="I70" s="21"/>
      <c r="J70" s="9">
        <f t="shared" si="14"/>
        <v>2052.5852</v>
      </c>
      <c r="K70" s="17">
        <f t="shared" si="17"/>
        <v>0.41034610744039068</v>
      </c>
      <c r="L70" s="15">
        <f t="shared" si="18"/>
        <v>2280.6502222222221</v>
      </c>
      <c r="M70" s="3">
        <v>1769.47</v>
      </c>
      <c r="N70" s="8">
        <f t="shared" si="19"/>
        <v>0</v>
      </c>
      <c r="O70" s="3">
        <v>1769.47</v>
      </c>
      <c r="P70" s="3">
        <v>1769.47</v>
      </c>
      <c r="Q70" s="4">
        <v>8</v>
      </c>
      <c r="R70" s="4" t="s">
        <v>27</v>
      </c>
      <c r="S70" s="4">
        <v>0</v>
      </c>
      <c r="T70" s="4">
        <v>8</v>
      </c>
      <c r="U70" s="4">
        <v>0</v>
      </c>
      <c r="V70" s="2" t="s">
        <v>28</v>
      </c>
      <c r="W70" s="3">
        <v>14155.76</v>
      </c>
      <c r="X70" s="4">
        <v>0</v>
      </c>
      <c r="Y70" s="4">
        <v>0</v>
      </c>
      <c r="Z70" s="4">
        <v>0</v>
      </c>
      <c r="AA70" s="2" t="b">
        <v>0</v>
      </c>
      <c r="AB70" s="2" t="s">
        <v>27</v>
      </c>
      <c r="AC70" s="5">
        <v>45000.567831828703</v>
      </c>
      <c r="AD70" s="5" t="s">
        <v>27</v>
      </c>
      <c r="AE70" s="1" t="s">
        <v>27</v>
      </c>
      <c r="AF70" s="4">
        <v>10</v>
      </c>
      <c r="AG70" s="4" t="s">
        <v>27</v>
      </c>
    </row>
    <row r="71" spans="1:33" ht="26.25" hidden="1" x14ac:dyDescent="0.25">
      <c r="A71" s="1" t="s">
        <v>25</v>
      </c>
      <c r="B71" s="2">
        <v>15592250000</v>
      </c>
      <c r="C71" s="2" t="e">
        <f>VLOOKUP(B71,#REF!,3,FALSE)</f>
        <v>#REF!</v>
      </c>
      <c r="D71" s="1" t="s">
        <v>86</v>
      </c>
      <c r="E71" s="4">
        <v>6</v>
      </c>
      <c r="F71" s="3">
        <v>4125</v>
      </c>
      <c r="G71" s="19">
        <f t="shared" si="15"/>
        <v>0.24982021818181813</v>
      </c>
      <c r="H71" s="24">
        <f t="shared" si="16"/>
        <v>3094.4916000000003</v>
      </c>
      <c r="I71" s="21"/>
      <c r="J71" s="9">
        <f t="shared" si="14"/>
        <v>2475.7416000000003</v>
      </c>
      <c r="K71" s="17">
        <f t="shared" si="17"/>
        <v>0.39982021818181812</v>
      </c>
      <c r="L71" s="15">
        <f t="shared" si="18"/>
        <v>2750.8240000000001</v>
      </c>
      <c r="M71" s="3">
        <v>1793.22</v>
      </c>
      <c r="N71" s="8">
        <f t="shared" si="19"/>
        <v>0</v>
      </c>
      <c r="O71" s="3">
        <v>2134.2600000000002</v>
      </c>
      <c r="P71" s="3">
        <v>2134.2600000000002</v>
      </c>
      <c r="Q71" s="4">
        <v>6</v>
      </c>
      <c r="R71" s="4" t="s">
        <v>27</v>
      </c>
      <c r="S71" s="4">
        <v>0</v>
      </c>
      <c r="T71" s="4">
        <v>12</v>
      </c>
      <c r="U71" s="4">
        <v>6</v>
      </c>
      <c r="V71" s="2" t="s">
        <v>28</v>
      </c>
      <c r="W71" s="3">
        <v>12805.560000000001</v>
      </c>
      <c r="X71" s="4">
        <v>0</v>
      </c>
      <c r="Y71" s="4">
        <v>0</v>
      </c>
      <c r="Z71" s="4">
        <v>0</v>
      </c>
      <c r="AA71" s="2" t="b">
        <v>0</v>
      </c>
      <c r="AB71" s="2" t="s">
        <v>27</v>
      </c>
      <c r="AC71" s="5">
        <v>44848.517108761574</v>
      </c>
      <c r="AD71" s="5">
        <v>44867.487265277778</v>
      </c>
      <c r="AE71" s="1" t="s">
        <v>27</v>
      </c>
      <c r="AF71" s="4">
        <v>162</v>
      </c>
      <c r="AG71" s="4">
        <v>143</v>
      </c>
    </row>
    <row r="72" spans="1:33" ht="26.25" hidden="1" x14ac:dyDescent="0.25">
      <c r="A72" s="1" t="s">
        <v>25</v>
      </c>
      <c r="B72" s="2">
        <v>3561770000</v>
      </c>
      <c r="C72" s="2" t="e">
        <f>VLOOKUP(B72,#REF!,3,FALSE)</f>
        <v>#REF!</v>
      </c>
      <c r="D72" s="1" t="s">
        <v>77</v>
      </c>
      <c r="E72" s="4">
        <v>9.9999999999999964</v>
      </c>
      <c r="F72" s="3">
        <v>4695</v>
      </c>
      <c r="G72" s="19">
        <f t="shared" si="15"/>
        <v>0.30501989350372738</v>
      </c>
      <c r="H72" s="24">
        <f t="shared" si="16"/>
        <v>3262.9315999999999</v>
      </c>
      <c r="I72" s="21"/>
      <c r="J72" s="9">
        <f t="shared" si="14"/>
        <v>2558.6815999999999</v>
      </c>
      <c r="K72" s="17">
        <f t="shared" si="17"/>
        <v>0.4550198935037274</v>
      </c>
      <c r="L72" s="15">
        <f t="shared" si="18"/>
        <v>2842.9795555555552</v>
      </c>
      <c r="M72" s="3">
        <v>2205.7600000000002</v>
      </c>
      <c r="N72" s="8">
        <f t="shared" si="19"/>
        <v>0</v>
      </c>
      <c r="O72" s="3">
        <v>2205.7600000000002</v>
      </c>
      <c r="P72" s="3">
        <v>2205.7600000000002</v>
      </c>
      <c r="Q72" s="4">
        <v>9.9999999999999964</v>
      </c>
      <c r="R72" s="4" t="s">
        <v>27</v>
      </c>
      <c r="S72" s="4">
        <v>0</v>
      </c>
      <c r="T72" s="4">
        <v>25</v>
      </c>
      <c r="U72" s="4">
        <v>15</v>
      </c>
      <c r="V72" s="2" t="s">
        <v>28</v>
      </c>
      <c r="W72" s="3">
        <v>22057.599999999995</v>
      </c>
      <c r="X72" s="4">
        <v>0</v>
      </c>
      <c r="Y72" s="4">
        <v>0</v>
      </c>
      <c r="Z72" s="4">
        <v>0</v>
      </c>
      <c r="AA72" s="2" t="b">
        <v>0</v>
      </c>
      <c r="AB72" s="2" t="s">
        <v>27</v>
      </c>
      <c r="AC72" s="5">
        <v>44811.458333333328</v>
      </c>
      <c r="AD72" s="5">
        <v>44928.505187349532</v>
      </c>
      <c r="AE72" s="1" t="s">
        <v>27</v>
      </c>
      <c r="AF72" s="4">
        <v>199</v>
      </c>
      <c r="AG72" s="4">
        <v>82</v>
      </c>
    </row>
    <row r="73" spans="1:33" ht="26.25" hidden="1" x14ac:dyDescent="0.25">
      <c r="A73" s="1" t="s">
        <v>25</v>
      </c>
      <c r="B73" s="2">
        <v>15499370000</v>
      </c>
      <c r="C73" s="2" t="e">
        <f>VLOOKUP(B73,#REF!,3,FALSE)</f>
        <v>#REF!</v>
      </c>
      <c r="D73" s="1" t="s">
        <v>120</v>
      </c>
      <c r="E73" s="4">
        <v>4</v>
      </c>
      <c r="F73" s="3">
        <v>4995</v>
      </c>
      <c r="G73" s="19">
        <f t="shared" si="15"/>
        <v>0.34462550550550564</v>
      </c>
      <c r="H73" s="24">
        <f t="shared" si="16"/>
        <v>3273.5955999999992</v>
      </c>
      <c r="I73" s="21"/>
      <c r="J73" s="9">
        <f t="shared" si="14"/>
        <v>2524.3455999999996</v>
      </c>
      <c r="K73" s="17">
        <f t="shared" si="17"/>
        <v>0.4946255055055056</v>
      </c>
      <c r="L73" s="15">
        <f t="shared" si="18"/>
        <v>2804.8284444444439</v>
      </c>
      <c r="M73" s="3">
        <v>2585.8200000000002</v>
      </c>
      <c r="N73" s="8">
        <f t="shared" si="19"/>
        <v>0</v>
      </c>
      <c r="O73" s="3">
        <v>2176.16</v>
      </c>
      <c r="P73" s="3">
        <v>2176.16</v>
      </c>
      <c r="Q73" s="4">
        <v>4</v>
      </c>
      <c r="R73" s="4" t="s">
        <v>27</v>
      </c>
      <c r="S73" s="4">
        <v>0</v>
      </c>
      <c r="T73" s="4">
        <v>36.4</v>
      </c>
      <c r="U73" s="4">
        <v>32.4</v>
      </c>
      <c r="V73" s="2" t="s">
        <v>28</v>
      </c>
      <c r="W73" s="3">
        <v>8704.64</v>
      </c>
      <c r="X73" s="4">
        <v>0</v>
      </c>
      <c r="Y73" s="4">
        <v>0</v>
      </c>
      <c r="Z73" s="4">
        <v>0</v>
      </c>
      <c r="AA73" s="2" t="b">
        <v>0</v>
      </c>
      <c r="AB73" s="2" t="s">
        <v>27</v>
      </c>
      <c r="AC73" s="5">
        <v>44938.66171724537</v>
      </c>
      <c r="AD73" s="5">
        <v>44999.628636956018</v>
      </c>
      <c r="AE73" s="1" t="s">
        <v>27</v>
      </c>
      <c r="AF73" s="4">
        <v>72</v>
      </c>
      <c r="AG73" s="4">
        <v>11</v>
      </c>
    </row>
    <row r="74" spans="1:33" ht="26.25" hidden="1" x14ac:dyDescent="0.25">
      <c r="A74" s="1" t="s">
        <v>25</v>
      </c>
      <c r="B74" s="2">
        <v>4508700000</v>
      </c>
      <c r="C74" s="2" t="e">
        <f>VLOOKUP(B74,#REF!,3,FALSE)</f>
        <v>#REF!</v>
      </c>
      <c r="D74" s="1" t="s">
        <v>108</v>
      </c>
      <c r="E74" s="4">
        <v>4</v>
      </c>
      <c r="F74" s="3">
        <v>6386.9999999999991</v>
      </c>
      <c r="G74" s="19">
        <f t="shared" si="15"/>
        <v>0.28842523876624393</v>
      </c>
      <c r="H74" s="24">
        <f t="shared" si="16"/>
        <v>4544.8279999999995</v>
      </c>
      <c r="I74" s="21"/>
      <c r="J74" s="9">
        <f t="shared" si="14"/>
        <v>3586.7779999999998</v>
      </c>
      <c r="K74" s="17">
        <f t="shared" si="17"/>
        <v>0.4384252387662439</v>
      </c>
      <c r="L74" s="15">
        <f t="shared" si="18"/>
        <v>3985.3088888888888</v>
      </c>
      <c r="M74" s="3">
        <v>3092.05</v>
      </c>
      <c r="N74" s="8">
        <f t="shared" si="19"/>
        <v>0</v>
      </c>
      <c r="O74" s="3">
        <v>3092.05</v>
      </c>
      <c r="P74" s="3">
        <v>3092.05</v>
      </c>
      <c r="Q74" s="4">
        <v>4</v>
      </c>
      <c r="R74" s="4" t="s">
        <v>27</v>
      </c>
      <c r="S74" s="4">
        <v>0</v>
      </c>
      <c r="T74" s="4">
        <v>6</v>
      </c>
      <c r="U74" s="4">
        <v>2</v>
      </c>
      <c r="V74" s="2" t="s">
        <v>28</v>
      </c>
      <c r="W74" s="3">
        <v>12368.2</v>
      </c>
      <c r="X74" s="4">
        <v>0</v>
      </c>
      <c r="Y74" s="4">
        <v>0</v>
      </c>
      <c r="Z74" s="4">
        <v>0</v>
      </c>
      <c r="AA74" s="2" t="b">
        <v>0</v>
      </c>
      <c r="AB74" s="2" t="s">
        <v>27</v>
      </c>
      <c r="AC74" s="5">
        <v>44713.458333333328</v>
      </c>
      <c r="AD74" s="5">
        <v>44783.597562650459</v>
      </c>
      <c r="AE74" s="1" t="s">
        <v>27</v>
      </c>
      <c r="AF74" s="4">
        <v>297</v>
      </c>
      <c r="AG74" s="4">
        <v>227</v>
      </c>
    </row>
    <row r="75" spans="1:33" ht="26.25" hidden="1" x14ac:dyDescent="0.25">
      <c r="A75" s="1" t="s">
        <v>25</v>
      </c>
      <c r="B75" s="2">
        <v>4501880000</v>
      </c>
      <c r="C75" s="2" t="e">
        <f>VLOOKUP(B75,#REF!,3,FALSE)</f>
        <v>#REF!</v>
      </c>
      <c r="D75" s="1" t="s">
        <v>99</v>
      </c>
      <c r="E75" s="4">
        <v>4</v>
      </c>
      <c r="F75" s="3">
        <v>6825</v>
      </c>
      <c r="G75" s="19">
        <f t="shared" si="15"/>
        <v>0.30890121611721622</v>
      </c>
      <c r="H75" s="24">
        <f t="shared" si="16"/>
        <v>4716.7491999999993</v>
      </c>
      <c r="I75" s="21"/>
      <c r="J75" s="9">
        <f t="shared" si="14"/>
        <v>3692.9991999999997</v>
      </c>
      <c r="K75" s="17">
        <f t="shared" si="17"/>
        <v>0.45890121611721618</v>
      </c>
      <c r="L75" s="15">
        <f t="shared" si="18"/>
        <v>4103.3324444444443</v>
      </c>
      <c r="M75" s="3">
        <v>3183.62</v>
      </c>
      <c r="N75" s="8">
        <f t="shared" si="19"/>
        <v>0</v>
      </c>
      <c r="O75" s="3">
        <v>3183.62</v>
      </c>
      <c r="P75" s="3">
        <v>3183.62</v>
      </c>
      <c r="Q75" s="4">
        <v>4</v>
      </c>
      <c r="R75" s="4" t="s">
        <v>27</v>
      </c>
      <c r="S75" s="4">
        <v>0</v>
      </c>
      <c r="T75" s="4">
        <v>4</v>
      </c>
      <c r="U75" s="4">
        <v>0</v>
      </c>
      <c r="V75" s="2" t="s">
        <v>28</v>
      </c>
      <c r="W75" s="3">
        <v>12734.48</v>
      </c>
      <c r="X75" s="4">
        <v>0</v>
      </c>
      <c r="Y75" s="4">
        <v>0</v>
      </c>
      <c r="Z75" s="4">
        <v>0</v>
      </c>
      <c r="AA75" s="2" t="b">
        <v>0</v>
      </c>
      <c r="AB75" s="2" t="s">
        <v>27</v>
      </c>
      <c r="AC75" s="5">
        <v>44904.648621215274</v>
      </c>
      <c r="AD75" s="5" t="s">
        <v>27</v>
      </c>
      <c r="AE75" s="1" t="s">
        <v>27</v>
      </c>
      <c r="AF75" s="4">
        <v>106</v>
      </c>
      <c r="AG75" s="4" t="s">
        <v>27</v>
      </c>
    </row>
    <row r="76" spans="1:33" ht="26.25" hidden="1" x14ac:dyDescent="0.25">
      <c r="A76" s="1" t="s">
        <v>25</v>
      </c>
      <c r="B76" s="2">
        <v>4505150000</v>
      </c>
      <c r="C76" s="2" t="e">
        <f>VLOOKUP(B76,#REF!,3,FALSE)</f>
        <v>#REF!</v>
      </c>
      <c r="D76" s="1" t="s">
        <v>144</v>
      </c>
      <c r="E76" s="4">
        <v>2</v>
      </c>
      <c r="F76" s="3">
        <v>6322</v>
      </c>
      <c r="G76" s="19">
        <f t="shared" si="15"/>
        <v>0.24343853211009178</v>
      </c>
      <c r="H76" s="24">
        <f t="shared" si="16"/>
        <v>4782.9815999999992</v>
      </c>
      <c r="I76" s="21"/>
      <c r="J76" s="9">
        <f t="shared" si="14"/>
        <v>3834.6815999999999</v>
      </c>
      <c r="K76" s="17">
        <f t="shared" si="17"/>
        <v>0.39343853211009178</v>
      </c>
      <c r="L76" s="15">
        <f t="shared" si="18"/>
        <v>4260.757333333333</v>
      </c>
      <c r="M76" s="3">
        <v>3240</v>
      </c>
      <c r="N76" s="8">
        <f t="shared" si="19"/>
        <v>0</v>
      </c>
      <c r="O76" s="3">
        <v>3305.76</v>
      </c>
      <c r="P76" s="3">
        <v>3305.76</v>
      </c>
      <c r="Q76" s="4">
        <v>2</v>
      </c>
      <c r="R76" s="4" t="s">
        <v>27</v>
      </c>
      <c r="S76" s="4">
        <v>4</v>
      </c>
      <c r="T76" s="4">
        <v>24</v>
      </c>
      <c r="U76" s="4">
        <v>22</v>
      </c>
      <c r="V76" s="2" t="s">
        <v>28</v>
      </c>
      <c r="W76" s="3">
        <v>6611.52</v>
      </c>
      <c r="X76" s="4">
        <v>0</v>
      </c>
      <c r="Y76" s="4">
        <v>0</v>
      </c>
      <c r="Z76" s="4">
        <v>0</v>
      </c>
      <c r="AA76" s="2" t="b">
        <v>0</v>
      </c>
      <c r="AB76" s="2" t="s">
        <v>27</v>
      </c>
      <c r="AC76" s="5">
        <v>44743.458333333328</v>
      </c>
      <c r="AD76" s="5">
        <v>44915.741943136571</v>
      </c>
      <c r="AE76" s="1" t="s">
        <v>27</v>
      </c>
      <c r="AF76" s="4">
        <v>267</v>
      </c>
      <c r="AG76" s="4">
        <v>95</v>
      </c>
    </row>
    <row r="77" spans="1:33" ht="26.25" hidden="1" x14ac:dyDescent="0.25">
      <c r="A77" s="1" t="s">
        <v>25</v>
      </c>
      <c r="B77" s="2">
        <v>3587530000</v>
      </c>
      <c r="C77" s="2" t="e">
        <f>VLOOKUP(B77,#REF!,3,FALSE)</f>
        <v>#REF!</v>
      </c>
      <c r="D77" s="1" t="s">
        <v>111</v>
      </c>
      <c r="E77" s="4">
        <v>4</v>
      </c>
      <c r="F77" s="3">
        <v>7182</v>
      </c>
      <c r="G77" s="19">
        <f t="shared" si="15"/>
        <v>0.29799053188526881</v>
      </c>
      <c r="H77" s="24">
        <f t="shared" si="16"/>
        <v>5041.8319999999994</v>
      </c>
      <c r="I77" s="21"/>
      <c r="J77" s="9">
        <f t="shared" si="14"/>
        <v>3964.5319999999997</v>
      </c>
      <c r="K77" s="17">
        <f t="shared" si="17"/>
        <v>0.44799053188526877</v>
      </c>
      <c r="L77" s="15">
        <f t="shared" si="18"/>
        <v>4405.0355555555552</v>
      </c>
      <c r="M77" s="3">
        <v>3417.7</v>
      </c>
      <c r="N77" s="8">
        <f t="shared" si="19"/>
        <v>0</v>
      </c>
      <c r="O77" s="3">
        <v>3417.7</v>
      </c>
      <c r="P77" s="3">
        <v>3417.7</v>
      </c>
      <c r="Q77" s="4">
        <v>4</v>
      </c>
      <c r="R77" s="4" t="s">
        <v>27</v>
      </c>
      <c r="S77" s="4">
        <v>0</v>
      </c>
      <c r="T77" s="4">
        <v>4</v>
      </c>
      <c r="U77" s="4">
        <v>0</v>
      </c>
      <c r="V77" s="2" t="s">
        <v>28</v>
      </c>
      <c r="W77" s="3">
        <v>13670.8</v>
      </c>
      <c r="X77" s="4">
        <v>0</v>
      </c>
      <c r="Y77" s="4">
        <v>0</v>
      </c>
      <c r="Z77" s="4">
        <v>0</v>
      </c>
      <c r="AA77" s="2" t="b">
        <v>0</v>
      </c>
      <c r="AB77" s="2" t="s">
        <v>27</v>
      </c>
      <c r="AC77" s="5">
        <v>44700.458333333328</v>
      </c>
      <c r="AD77" s="5" t="s">
        <v>27</v>
      </c>
      <c r="AE77" s="1" t="s">
        <v>27</v>
      </c>
      <c r="AF77" s="4">
        <v>310</v>
      </c>
      <c r="AG77" s="4" t="s">
        <v>27</v>
      </c>
    </row>
    <row r="78" spans="1:33" ht="26.25" hidden="1" x14ac:dyDescent="0.25">
      <c r="A78" s="1" t="s">
        <v>25</v>
      </c>
      <c r="B78" s="2">
        <v>3112160000</v>
      </c>
      <c r="C78" s="2" t="e">
        <f>VLOOKUP(B78,#REF!,3,FALSE)</f>
        <v>#REF!</v>
      </c>
      <c r="D78" s="1" t="s">
        <v>152</v>
      </c>
      <c r="E78" s="4">
        <v>0.99999999999999956</v>
      </c>
      <c r="F78" s="3">
        <v>4842</v>
      </c>
      <c r="G78" s="19">
        <f t="shared" si="15"/>
        <v>0.3065348891642572</v>
      </c>
      <c r="H78" s="24">
        <f t="shared" si="16"/>
        <v>3357.7580666666668</v>
      </c>
      <c r="I78" s="21"/>
      <c r="J78" s="9">
        <f t="shared" ref="J78:J84" si="20">+O78*1.16</f>
        <v>2631.4580666666666</v>
      </c>
      <c r="K78" s="17">
        <f t="shared" si="17"/>
        <v>0.45653488916425722</v>
      </c>
      <c r="L78" s="15">
        <f t="shared" si="18"/>
        <v>2923.8422962962964</v>
      </c>
      <c r="M78" s="3">
        <v>1902.19</v>
      </c>
      <c r="N78" s="8">
        <f t="shared" si="19"/>
        <v>35.73833333333323</v>
      </c>
      <c r="O78" s="3">
        <v>2268.4983333333334</v>
      </c>
      <c r="P78" s="3">
        <v>2232.7600000000002</v>
      </c>
      <c r="Q78" s="4">
        <v>0.99999999999999956</v>
      </c>
      <c r="R78" s="4" t="s">
        <v>27</v>
      </c>
      <c r="S78" s="4">
        <v>0</v>
      </c>
      <c r="T78" s="4">
        <v>27.200000000000003</v>
      </c>
      <c r="U78" s="4">
        <v>26.200000000000003</v>
      </c>
      <c r="V78" s="2" t="s">
        <v>28</v>
      </c>
      <c r="W78" s="3">
        <v>2268.4983333333325</v>
      </c>
      <c r="X78" s="4">
        <v>0</v>
      </c>
      <c r="Y78" s="4">
        <v>0</v>
      </c>
      <c r="Z78" s="4">
        <v>0</v>
      </c>
      <c r="AA78" s="2" t="b">
        <v>0</v>
      </c>
      <c r="AB78" s="2" t="s">
        <v>27</v>
      </c>
      <c r="AC78" s="5">
        <v>44992.7709721875</v>
      </c>
      <c r="AD78" s="5">
        <v>44992.771131134257</v>
      </c>
      <c r="AE78" s="1" t="s">
        <v>27</v>
      </c>
      <c r="AF78" s="4">
        <v>18</v>
      </c>
      <c r="AG78" s="4">
        <v>18</v>
      </c>
    </row>
    <row r="79" spans="1:33" ht="26.25" hidden="1" x14ac:dyDescent="0.25">
      <c r="A79" s="1" t="s">
        <v>25</v>
      </c>
      <c r="B79" s="2">
        <v>15504350008</v>
      </c>
      <c r="C79" s="2" t="e">
        <f>VLOOKUP(B79,#REF!,3,FALSE)</f>
        <v>#REF!</v>
      </c>
      <c r="D79" s="1" t="s">
        <v>73</v>
      </c>
      <c r="E79" s="4">
        <v>11</v>
      </c>
      <c r="F79" s="3">
        <v>5617</v>
      </c>
      <c r="G79" s="19">
        <f t="shared" si="15"/>
        <v>0.44017294548381858</v>
      </c>
      <c r="H79" s="24">
        <f t="shared" si="16"/>
        <v>3144.5485652173911</v>
      </c>
      <c r="I79" s="21"/>
      <c r="J79" s="9">
        <f t="shared" si="20"/>
        <v>2301.9985652173909</v>
      </c>
      <c r="K79" s="17">
        <f t="shared" si="17"/>
        <v>0.5901729454838186</v>
      </c>
      <c r="L79" s="15">
        <f t="shared" si="18"/>
        <v>2557.7761835748788</v>
      </c>
      <c r="M79" s="3">
        <v>2284.04</v>
      </c>
      <c r="N79" s="8">
        <f t="shared" si="19"/>
        <v>48.981521739130358</v>
      </c>
      <c r="O79" s="3">
        <v>1984.4815217391304</v>
      </c>
      <c r="P79" s="3">
        <v>1935.5</v>
      </c>
      <c r="Q79" s="4">
        <v>11</v>
      </c>
      <c r="R79" s="4" t="s">
        <v>27</v>
      </c>
      <c r="S79" s="4">
        <v>0</v>
      </c>
      <c r="T79" s="4">
        <v>32.1</v>
      </c>
      <c r="U79" s="4">
        <v>21.1</v>
      </c>
      <c r="V79" s="2" t="s">
        <v>28</v>
      </c>
      <c r="W79" s="3">
        <v>21829.296739130434</v>
      </c>
      <c r="X79" s="4">
        <v>8</v>
      </c>
      <c r="Y79" s="4">
        <v>4</v>
      </c>
      <c r="Z79" s="4">
        <v>0</v>
      </c>
      <c r="AA79" s="2" t="b">
        <v>0</v>
      </c>
      <c r="AB79" s="2" t="s">
        <v>74</v>
      </c>
      <c r="AC79" s="5">
        <v>44894.778248530092</v>
      </c>
      <c r="AD79" s="5">
        <v>44991.796556099536</v>
      </c>
      <c r="AE79" s="1" t="s">
        <v>27</v>
      </c>
      <c r="AF79" s="4">
        <v>116</v>
      </c>
      <c r="AG79" s="4">
        <v>19</v>
      </c>
    </row>
    <row r="80" spans="1:33" ht="26.25" hidden="1" x14ac:dyDescent="0.25">
      <c r="A80" s="1" t="s">
        <v>25</v>
      </c>
      <c r="B80" s="2">
        <v>3573270000</v>
      </c>
      <c r="C80" s="2" t="e">
        <f>VLOOKUP(B80,#REF!,3,FALSE)</f>
        <v>#REF!</v>
      </c>
      <c r="D80" s="1" t="s">
        <v>91</v>
      </c>
      <c r="E80" s="4">
        <v>5</v>
      </c>
      <c r="F80" s="3">
        <v>4717</v>
      </c>
      <c r="G80" s="19">
        <f t="shared" si="15"/>
        <v>0.34008741149035415</v>
      </c>
      <c r="H80" s="24">
        <f t="shared" si="16"/>
        <v>3112.8076799999994</v>
      </c>
      <c r="I80" s="21"/>
      <c r="J80" s="9">
        <f t="shared" si="20"/>
        <v>2405.2576799999997</v>
      </c>
      <c r="K80" s="17">
        <f t="shared" si="17"/>
        <v>0.49008741149035412</v>
      </c>
      <c r="L80" s="15">
        <f t="shared" si="18"/>
        <v>2672.5085333333332</v>
      </c>
      <c r="M80" s="3">
        <v>1776.42</v>
      </c>
      <c r="N80" s="8">
        <f t="shared" si="19"/>
        <v>56.128000000000156</v>
      </c>
      <c r="O80" s="3">
        <v>2073.498</v>
      </c>
      <c r="P80" s="3">
        <v>2017.37</v>
      </c>
      <c r="Q80" s="4">
        <v>5</v>
      </c>
      <c r="R80" s="4" t="s">
        <v>27</v>
      </c>
      <c r="S80" s="4">
        <v>0</v>
      </c>
      <c r="T80" s="4">
        <v>8</v>
      </c>
      <c r="U80" s="4">
        <v>3</v>
      </c>
      <c r="V80" s="2" t="s">
        <v>28</v>
      </c>
      <c r="W80" s="3">
        <v>10367.49</v>
      </c>
      <c r="X80" s="4">
        <v>0</v>
      </c>
      <c r="Y80" s="4">
        <v>0</v>
      </c>
      <c r="Z80" s="4">
        <v>0</v>
      </c>
      <c r="AA80" s="2" t="b">
        <v>0</v>
      </c>
      <c r="AB80" s="2" t="s">
        <v>27</v>
      </c>
      <c r="AC80" s="5">
        <v>45000.737880706016</v>
      </c>
      <c r="AD80" s="5">
        <v>44985.381859687499</v>
      </c>
      <c r="AE80" s="1" t="s">
        <v>27</v>
      </c>
      <c r="AF80" s="4">
        <v>10</v>
      </c>
      <c r="AG80" s="4">
        <v>25</v>
      </c>
    </row>
    <row r="81" spans="1:33" ht="26.25" hidden="1" x14ac:dyDescent="0.25">
      <c r="A81" s="1" t="s">
        <v>25</v>
      </c>
      <c r="B81" s="2">
        <v>15498150000</v>
      </c>
      <c r="C81" s="2" t="e">
        <f>VLOOKUP(B81,#REF!,3,FALSE)</f>
        <v>#REF!</v>
      </c>
      <c r="D81" s="1" t="s">
        <v>95</v>
      </c>
      <c r="E81" s="4">
        <v>5</v>
      </c>
      <c r="F81" s="3">
        <v>5299</v>
      </c>
      <c r="G81" s="19">
        <f t="shared" si="15"/>
        <v>0.28816158520475565</v>
      </c>
      <c r="H81" s="24">
        <f t="shared" si="16"/>
        <v>3772.0317599999998</v>
      </c>
      <c r="I81" s="21"/>
      <c r="J81" s="9">
        <f t="shared" si="20"/>
        <v>2977.1817599999999</v>
      </c>
      <c r="K81" s="17">
        <f t="shared" si="17"/>
        <v>0.43816158520475562</v>
      </c>
      <c r="L81" s="15">
        <f t="shared" si="18"/>
        <v>3307.9797333333331</v>
      </c>
      <c r="M81" s="3">
        <v>2623.4</v>
      </c>
      <c r="N81" s="8">
        <f t="shared" si="19"/>
        <v>85.296000000000276</v>
      </c>
      <c r="O81" s="3">
        <v>2566.5360000000001</v>
      </c>
      <c r="P81" s="3">
        <v>2481.2399999999998</v>
      </c>
      <c r="Q81" s="4">
        <v>5</v>
      </c>
      <c r="R81" s="4" t="s">
        <v>27</v>
      </c>
      <c r="S81" s="4">
        <v>0</v>
      </c>
      <c r="T81" s="4">
        <v>12</v>
      </c>
      <c r="U81" s="4">
        <v>7</v>
      </c>
      <c r="V81" s="2" t="s">
        <v>28</v>
      </c>
      <c r="W81" s="3">
        <v>12832.68</v>
      </c>
      <c r="X81" s="4">
        <v>0</v>
      </c>
      <c r="Y81" s="4">
        <v>0</v>
      </c>
      <c r="Z81" s="4">
        <v>0</v>
      </c>
      <c r="AA81" s="2" t="b">
        <v>0</v>
      </c>
      <c r="AB81" s="2" t="s">
        <v>27</v>
      </c>
      <c r="AC81" s="5">
        <v>44862.715159988424</v>
      </c>
      <c r="AD81" s="5">
        <v>44995.775458645832</v>
      </c>
      <c r="AE81" s="1" t="s">
        <v>27</v>
      </c>
      <c r="AF81" s="4">
        <v>148</v>
      </c>
      <c r="AG81" s="4">
        <v>15</v>
      </c>
    </row>
    <row r="82" spans="1:33" ht="26.25" hidden="1" x14ac:dyDescent="0.25">
      <c r="A82" s="1" t="s">
        <v>25</v>
      </c>
      <c r="B82" s="2">
        <v>15553160000</v>
      </c>
      <c r="C82" s="2" t="e">
        <f>VLOOKUP(B82,#REF!,3,FALSE)</f>
        <v>#REF!</v>
      </c>
      <c r="D82" s="1" t="s">
        <v>92</v>
      </c>
      <c r="E82" s="4">
        <v>5</v>
      </c>
      <c r="F82" s="3">
        <v>4295</v>
      </c>
      <c r="G82" s="19">
        <f t="shared" si="15"/>
        <v>0.28323129220023291</v>
      </c>
      <c r="H82" s="24">
        <f t="shared" si="16"/>
        <v>3078.5215999999996</v>
      </c>
      <c r="I82" s="21"/>
      <c r="J82" s="9">
        <f t="shared" si="20"/>
        <v>2434.2715999999996</v>
      </c>
      <c r="K82" s="17">
        <f t="shared" si="17"/>
        <v>0.43323129220023293</v>
      </c>
      <c r="L82" s="15">
        <f t="shared" si="18"/>
        <v>2704.7462222222216</v>
      </c>
      <c r="M82" s="3">
        <v>2170.4699999999998</v>
      </c>
      <c r="N82" s="8">
        <f t="shared" si="19"/>
        <v>107.93999999999983</v>
      </c>
      <c r="O82" s="3">
        <v>2098.5099999999998</v>
      </c>
      <c r="P82" s="3">
        <v>1990.57</v>
      </c>
      <c r="Q82" s="4">
        <v>5</v>
      </c>
      <c r="R82" s="4" t="s">
        <v>27</v>
      </c>
      <c r="S82" s="4">
        <v>0</v>
      </c>
      <c r="T82" s="4">
        <v>10</v>
      </c>
      <c r="U82" s="4">
        <v>5</v>
      </c>
      <c r="V82" s="2" t="s">
        <v>28</v>
      </c>
      <c r="W82" s="3">
        <v>10492.55</v>
      </c>
      <c r="X82" s="4">
        <v>0</v>
      </c>
      <c r="Y82" s="4">
        <v>0</v>
      </c>
      <c r="Z82" s="4">
        <v>0</v>
      </c>
      <c r="AA82" s="2" t="b">
        <v>0</v>
      </c>
      <c r="AB82" s="2" t="s">
        <v>27</v>
      </c>
      <c r="AC82" s="5">
        <v>45000.737880706016</v>
      </c>
      <c r="AD82" s="5">
        <v>44837.39595706018</v>
      </c>
      <c r="AE82" s="1" t="s">
        <v>27</v>
      </c>
      <c r="AF82" s="4">
        <v>10</v>
      </c>
      <c r="AG82" s="4">
        <v>173</v>
      </c>
    </row>
    <row r="83" spans="1:33" ht="26.25" hidden="1" x14ac:dyDescent="0.25">
      <c r="A83" s="1" t="s">
        <v>25</v>
      </c>
      <c r="B83" s="2">
        <v>15499360009</v>
      </c>
      <c r="C83" s="2" t="e">
        <f>VLOOKUP(B83,#REF!,3,FALSE)</f>
        <v>#REF!</v>
      </c>
      <c r="D83" s="1" t="s">
        <v>32</v>
      </c>
      <c r="E83" s="4">
        <v>43</v>
      </c>
      <c r="F83" s="3">
        <v>4739</v>
      </c>
      <c r="G83" s="19">
        <f t="shared" si="15"/>
        <v>0.3605384868072572</v>
      </c>
      <c r="H83" s="24">
        <f t="shared" si="16"/>
        <v>3030.4081110204083</v>
      </c>
      <c r="I83" s="21"/>
      <c r="J83" s="9">
        <f t="shared" si="20"/>
        <v>2319.558111020408</v>
      </c>
      <c r="K83" s="17">
        <f t="shared" si="17"/>
        <v>0.51053848680725722</v>
      </c>
      <c r="L83" s="15">
        <f t="shared" si="18"/>
        <v>2577.2867900226756</v>
      </c>
      <c r="M83" s="3">
        <v>1979</v>
      </c>
      <c r="N83" s="8">
        <f t="shared" si="19"/>
        <v>232.36906122448977</v>
      </c>
      <c r="O83" s="3">
        <v>1999.6190612244898</v>
      </c>
      <c r="P83" s="3">
        <v>1767.25</v>
      </c>
      <c r="Q83" s="4">
        <v>43</v>
      </c>
      <c r="R83" s="4" t="s">
        <v>27</v>
      </c>
      <c r="S83" s="4">
        <v>2</v>
      </c>
      <c r="T83" s="4">
        <v>99</v>
      </c>
      <c r="U83" s="4">
        <v>56</v>
      </c>
      <c r="V83" s="2" t="s">
        <v>28</v>
      </c>
      <c r="W83" s="3">
        <v>85983.619632653063</v>
      </c>
      <c r="X83" s="4">
        <v>0</v>
      </c>
      <c r="Y83" s="4">
        <v>0</v>
      </c>
      <c r="Z83" s="4">
        <v>0</v>
      </c>
      <c r="AA83" s="2" t="b">
        <v>0</v>
      </c>
      <c r="AB83" s="2" t="s">
        <v>27</v>
      </c>
      <c r="AC83" s="5">
        <v>44875.386937465279</v>
      </c>
      <c r="AD83" s="5">
        <v>44994.461867048609</v>
      </c>
      <c r="AE83" s="1" t="s">
        <v>27</v>
      </c>
      <c r="AF83" s="4">
        <v>135</v>
      </c>
      <c r="AG83" s="4">
        <v>16</v>
      </c>
    </row>
    <row r="84" spans="1:33" ht="26.25" hidden="1" x14ac:dyDescent="0.25">
      <c r="A84" s="1" t="s">
        <v>25</v>
      </c>
      <c r="B84" s="2">
        <v>3508090000</v>
      </c>
      <c r="C84" s="2" t="e">
        <f>VLOOKUP(B84,#REF!,3,FALSE)</f>
        <v>#REF!</v>
      </c>
      <c r="D84" s="1" t="s">
        <v>151</v>
      </c>
      <c r="E84" s="4">
        <v>1</v>
      </c>
      <c r="F84" s="3">
        <v>4842</v>
      </c>
      <c r="G84" s="19">
        <f t="shared" si="15"/>
        <v>0.2754845656064987</v>
      </c>
      <c r="H84" s="24">
        <f t="shared" si="16"/>
        <v>3508.1037333333334</v>
      </c>
      <c r="I84" s="21"/>
      <c r="J84" s="9">
        <f t="shared" si="20"/>
        <v>2781.8037333333332</v>
      </c>
      <c r="K84" s="17">
        <f t="shared" si="17"/>
        <v>0.42548456560649872</v>
      </c>
      <c r="L84" s="15">
        <f t="shared" si="18"/>
        <v>3090.8930370370367</v>
      </c>
      <c r="M84" s="3">
        <v>0</v>
      </c>
      <c r="N84" s="8">
        <f t="shared" si="19"/>
        <v>236.26666666666642</v>
      </c>
      <c r="O84" s="3">
        <v>2398.1066666666666</v>
      </c>
      <c r="P84" s="3">
        <v>2161.84</v>
      </c>
      <c r="Q84" s="4">
        <v>1</v>
      </c>
      <c r="R84" s="4" t="s">
        <v>27</v>
      </c>
      <c r="S84" s="4">
        <v>0</v>
      </c>
      <c r="T84" s="4">
        <v>17.2</v>
      </c>
      <c r="U84" s="4">
        <v>16.2</v>
      </c>
      <c r="V84" s="2" t="s">
        <v>28</v>
      </c>
      <c r="W84" s="3">
        <v>2398.1066666666666</v>
      </c>
      <c r="X84" s="4">
        <v>0</v>
      </c>
      <c r="Y84" s="4">
        <v>0</v>
      </c>
      <c r="Z84" s="4">
        <v>0</v>
      </c>
      <c r="AA84" s="2" t="b">
        <v>0</v>
      </c>
      <c r="AB84" s="2" t="s">
        <v>27</v>
      </c>
      <c r="AC84" s="5">
        <v>44834.458333333328</v>
      </c>
      <c r="AD84" s="5">
        <v>45007.477552974538</v>
      </c>
      <c r="AE84" s="1" t="s">
        <v>27</v>
      </c>
      <c r="AF84" s="4">
        <v>176</v>
      </c>
      <c r="AG84" s="4">
        <v>3</v>
      </c>
    </row>
    <row r="85" spans="1:33" ht="26.25" hidden="1" x14ac:dyDescent="0.25">
      <c r="A85" s="1" t="s">
        <v>25</v>
      </c>
      <c r="B85" s="2">
        <v>3563050000</v>
      </c>
      <c r="C85" s="2" t="e">
        <f>VLOOKUP(B85,#REF!,3,FALSE)</f>
        <v>#REF!</v>
      </c>
      <c r="D85" s="1" t="s">
        <v>145</v>
      </c>
      <c r="E85" s="4">
        <v>2</v>
      </c>
      <c r="F85" s="3">
        <v>7857</v>
      </c>
      <c r="G85" s="19">
        <f t="shared" si="15"/>
        <v>0.27973679521445849</v>
      </c>
      <c r="H85" s="24">
        <f t="shared" si="16"/>
        <v>5659.1079999999993</v>
      </c>
      <c r="I85" s="21"/>
      <c r="J85" s="9">
        <f t="shared" ref="J85:J97" si="21">+P85*1.16</f>
        <v>4480.558</v>
      </c>
      <c r="K85" s="17">
        <f t="shared" si="17"/>
        <v>0.42973679521445846</v>
      </c>
      <c r="L85" s="15">
        <f t="shared" si="18"/>
        <v>4978.3977777777773</v>
      </c>
      <c r="M85" s="3">
        <v>3100</v>
      </c>
      <c r="N85" s="8">
        <f t="shared" si="19"/>
        <v>-571.91250000000036</v>
      </c>
      <c r="O85" s="3">
        <v>3290.6374999999998</v>
      </c>
      <c r="P85" s="3">
        <v>3862.55</v>
      </c>
      <c r="Q85" s="4">
        <v>2</v>
      </c>
      <c r="R85" s="4" t="s">
        <v>27</v>
      </c>
      <c r="S85" s="4">
        <v>0</v>
      </c>
      <c r="T85" s="4">
        <v>7</v>
      </c>
      <c r="U85" s="4">
        <v>5</v>
      </c>
      <c r="V85" s="2" t="s">
        <v>28</v>
      </c>
      <c r="W85" s="3">
        <v>6581.2749999999996</v>
      </c>
      <c r="X85" s="4">
        <v>0</v>
      </c>
      <c r="Y85" s="4">
        <v>0</v>
      </c>
      <c r="Z85" s="4">
        <v>0</v>
      </c>
      <c r="AA85" s="2" t="b">
        <v>0</v>
      </c>
      <c r="AB85" s="2" t="s">
        <v>27</v>
      </c>
      <c r="AC85" s="5">
        <v>44953.843721030091</v>
      </c>
      <c r="AD85" s="5">
        <v>44999.552090543977</v>
      </c>
      <c r="AE85" s="1" t="s">
        <v>27</v>
      </c>
      <c r="AF85" s="4">
        <v>57</v>
      </c>
      <c r="AG85" s="4">
        <v>11</v>
      </c>
    </row>
    <row r="86" spans="1:33" ht="26.25" hidden="1" x14ac:dyDescent="0.25">
      <c r="A86" s="1" t="s">
        <v>25</v>
      </c>
      <c r="B86" s="2">
        <v>15492750000</v>
      </c>
      <c r="C86" s="2" t="e">
        <f>VLOOKUP(B86,#REF!,3,FALSE)</f>
        <v>#REF!</v>
      </c>
      <c r="D86" s="1" t="s">
        <v>109</v>
      </c>
      <c r="E86" s="4">
        <v>4</v>
      </c>
      <c r="F86" s="3">
        <v>4628</v>
      </c>
      <c r="G86" s="19">
        <f t="shared" si="15"/>
        <v>0.24920622299049269</v>
      </c>
      <c r="H86" s="24">
        <f t="shared" si="16"/>
        <v>3474.6736000000001</v>
      </c>
      <c r="I86" s="21"/>
      <c r="J86" s="9">
        <f t="shared" si="21"/>
        <v>2780.4735999999998</v>
      </c>
      <c r="K86" s="17">
        <f t="shared" si="17"/>
        <v>0.39920622299049269</v>
      </c>
      <c r="L86" s="15">
        <f t="shared" si="18"/>
        <v>3089.4151111111109</v>
      </c>
      <c r="M86" s="3">
        <v>2780.47</v>
      </c>
      <c r="N86" s="8">
        <f t="shared" si="19"/>
        <v>-176.47000000000025</v>
      </c>
      <c r="O86" s="3">
        <v>2220.4899999999998</v>
      </c>
      <c r="P86" s="3">
        <v>2396.96</v>
      </c>
      <c r="Q86" s="4">
        <v>4</v>
      </c>
      <c r="R86" s="4" t="s">
        <v>27</v>
      </c>
      <c r="S86" s="4">
        <v>0</v>
      </c>
      <c r="T86" s="4">
        <v>6</v>
      </c>
      <c r="U86" s="4">
        <v>2</v>
      </c>
      <c r="V86" s="2" t="s">
        <v>28</v>
      </c>
      <c r="W86" s="3">
        <v>8881.9599999999991</v>
      </c>
      <c r="X86" s="4">
        <v>0</v>
      </c>
      <c r="Y86" s="4">
        <v>0</v>
      </c>
      <c r="Z86" s="4">
        <v>0</v>
      </c>
      <c r="AA86" s="2" t="b">
        <v>0</v>
      </c>
      <c r="AB86" s="2" t="s">
        <v>27</v>
      </c>
      <c r="AC86" s="5">
        <v>44825.458333333328</v>
      </c>
      <c r="AD86" s="5">
        <v>44816.725117708331</v>
      </c>
      <c r="AE86" s="1" t="s">
        <v>27</v>
      </c>
      <c r="AF86" s="4">
        <v>185</v>
      </c>
      <c r="AG86" s="4">
        <v>194</v>
      </c>
    </row>
    <row r="87" spans="1:33" ht="26.25" hidden="1" x14ac:dyDescent="0.25">
      <c r="A87" s="1" t="s">
        <v>25</v>
      </c>
      <c r="B87" s="2">
        <v>15494230000</v>
      </c>
      <c r="C87" s="2" t="e">
        <f>VLOOKUP(B87,#REF!,3,FALSE)</f>
        <v>#REF!</v>
      </c>
      <c r="D87" s="1" t="s">
        <v>45</v>
      </c>
      <c r="E87" s="4">
        <v>25</v>
      </c>
      <c r="F87" s="3">
        <v>5905</v>
      </c>
      <c r="G87" s="19">
        <f t="shared" si="15"/>
        <v>0.28641483488569019</v>
      </c>
      <c r="H87" s="24">
        <f t="shared" si="16"/>
        <v>4213.7203999999992</v>
      </c>
      <c r="I87" s="21"/>
      <c r="J87" s="9">
        <f t="shared" si="21"/>
        <v>3327.9703999999997</v>
      </c>
      <c r="K87" s="17">
        <f t="shared" si="17"/>
        <v>0.43641483488569016</v>
      </c>
      <c r="L87" s="15">
        <f t="shared" si="18"/>
        <v>3697.7448888888885</v>
      </c>
      <c r="M87" s="3">
        <v>2546.06</v>
      </c>
      <c r="N87" s="8">
        <f t="shared" si="19"/>
        <v>-173.13439139784941</v>
      </c>
      <c r="O87" s="3">
        <v>2695.8056086021506</v>
      </c>
      <c r="P87" s="3">
        <v>2868.94</v>
      </c>
      <c r="Q87" s="4">
        <v>25</v>
      </c>
      <c r="R87" s="4" t="s">
        <v>27</v>
      </c>
      <c r="S87" s="4">
        <v>0</v>
      </c>
      <c r="T87" s="4">
        <v>49.4</v>
      </c>
      <c r="U87" s="4">
        <v>24.4</v>
      </c>
      <c r="V87" s="2" t="s">
        <v>28</v>
      </c>
      <c r="W87" s="3">
        <v>67395.140215053761</v>
      </c>
      <c r="X87" s="4">
        <v>0</v>
      </c>
      <c r="Y87" s="4">
        <v>0</v>
      </c>
      <c r="Z87" s="4">
        <v>0</v>
      </c>
      <c r="AA87" s="2" t="b">
        <v>0</v>
      </c>
      <c r="AB87" s="2" t="s">
        <v>27</v>
      </c>
      <c r="AC87" s="5">
        <v>44938.668149884259</v>
      </c>
      <c r="AD87" s="5">
        <v>44923.728580358795</v>
      </c>
      <c r="AE87" s="1" t="s">
        <v>27</v>
      </c>
      <c r="AF87" s="4">
        <v>72</v>
      </c>
      <c r="AG87" s="4">
        <v>87</v>
      </c>
    </row>
    <row r="88" spans="1:33" ht="26.25" hidden="1" x14ac:dyDescent="0.25">
      <c r="A88" s="1" t="s">
        <v>25</v>
      </c>
      <c r="B88" s="2">
        <v>15554790000</v>
      </c>
      <c r="C88" s="2" t="e">
        <f>VLOOKUP(B88,#REF!,3,FALSE)</f>
        <v>#REF!</v>
      </c>
      <c r="D88" s="1" t="s">
        <v>70</v>
      </c>
      <c r="E88" s="4">
        <v>11</v>
      </c>
      <c r="F88" s="3">
        <v>4284</v>
      </c>
      <c r="G88" s="19">
        <f t="shared" si="15"/>
        <v>0.23768300653594779</v>
      </c>
      <c r="H88" s="24">
        <f t="shared" si="16"/>
        <v>3265.7659999999996</v>
      </c>
      <c r="I88" s="21"/>
      <c r="J88" s="9">
        <f t="shared" si="21"/>
        <v>2623.1659999999997</v>
      </c>
      <c r="K88" s="17">
        <f t="shared" si="17"/>
        <v>0.38768300653594778</v>
      </c>
      <c r="L88" s="15">
        <f t="shared" si="18"/>
        <v>2914.6288888888885</v>
      </c>
      <c r="M88" s="3">
        <v>1966.7</v>
      </c>
      <c r="N88" s="8">
        <f t="shared" si="19"/>
        <v>-93.539682539682417</v>
      </c>
      <c r="O88" s="3">
        <v>2167.8103174603175</v>
      </c>
      <c r="P88" s="3">
        <v>2261.35</v>
      </c>
      <c r="Q88" s="4">
        <v>11</v>
      </c>
      <c r="R88" s="4" t="s">
        <v>27</v>
      </c>
      <c r="S88" s="4">
        <v>0</v>
      </c>
      <c r="T88" s="4">
        <v>35</v>
      </c>
      <c r="U88" s="4">
        <v>24</v>
      </c>
      <c r="V88" s="2" t="s">
        <v>28</v>
      </c>
      <c r="W88" s="3">
        <v>23845.913492063493</v>
      </c>
      <c r="X88" s="4">
        <v>0</v>
      </c>
      <c r="Y88" s="4">
        <v>0</v>
      </c>
      <c r="Z88" s="4">
        <v>0</v>
      </c>
      <c r="AA88" s="2" t="b">
        <v>0</v>
      </c>
      <c r="AB88" s="2" t="s">
        <v>27</v>
      </c>
      <c r="AC88" s="5">
        <v>44905.463332407402</v>
      </c>
      <c r="AD88" s="5">
        <v>44987.53893480324</v>
      </c>
      <c r="AE88" s="1" t="s">
        <v>27</v>
      </c>
      <c r="AF88" s="4">
        <v>105</v>
      </c>
      <c r="AG88" s="4">
        <v>23</v>
      </c>
    </row>
    <row r="89" spans="1:33" ht="26.25" hidden="1" x14ac:dyDescent="0.25">
      <c r="A89" s="1" t="s">
        <v>25</v>
      </c>
      <c r="B89" s="2">
        <v>3564940000</v>
      </c>
      <c r="C89" s="2" t="e">
        <f>VLOOKUP(B89,#REF!,3,FALSE)</f>
        <v>#REF!</v>
      </c>
      <c r="D89" s="1" t="s">
        <v>39</v>
      </c>
      <c r="E89" s="4">
        <v>32</v>
      </c>
      <c r="F89" s="3">
        <v>5872</v>
      </c>
      <c r="G89" s="19">
        <f t="shared" si="15"/>
        <v>0.39095449591280662</v>
      </c>
      <c r="H89" s="24">
        <f t="shared" si="16"/>
        <v>3576.3151999999995</v>
      </c>
      <c r="I89" s="21"/>
      <c r="J89" s="9">
        <f t="shared" si="21"/>
        <v>2695.5151999999994</v>
      </c>
      <c r="K89" s="17">
        <f t="shared" si="17"/>
        <v>0.54095449591280664</v>
      </c>
      <c r="L89" s="15">
        <f t="shared" si="18"/>
        <v>2995.0168888888879</v>
      </c>
      <c r="M89" s="3">
        <v>2234</v>
      </c>
      <c r="N89" s="8">
        <f t="shared" si="19"/>
        <v>-7.448588722787008</v>
      </c>
      <c r="O89" s="3">
        <v>2316.2714112772128</v>
      </c>
      <c r="P89" s="3">
        <v>2323.7199999999998</v>
      </c>
      <c r="Q89" s="4">
        <v>32</v>
      </c>
      <c r="R89" s="4" t="s">
        <v>27</v>
      </c>
      <c r="S89" s="4">
        <v>0</v>
      </c>
      <c r="T89" s="4">
        <v>107</v>
      </c>
      <c r="U89" s="4">
        <v>75</v>
      </c>
      <c r="V89" s="2" t="s">
        <v>28</v>
      </c>
      <c r="W89" s="3">
        <v>74120.685160870809</v>
      </c>
      <c r="X89" s="4">
        <v>8</v>
      </c>
      <c r="Y89" s="4">
        <v>4</v>
      </c>
      <c r="Z89" s="4">
        <v>0</v>
      </c>
      <c r="AA89" s="2" t="b">
        <v>0</v>
      </c>
      <c r="AB89" s="2" t="s">
        <v>40</v>
      </c>
      <c r="AC89" s="5">
        <v>45008.584071759258</v>
      </c>
      <c r="AD89" s="5">
        <v>45002.681527627312</v>
      </c>
      <c r="AE89" s="1" t="s">
        <v>27</v>
      </c>
      <c r="AF89" s="4">
        <v>2</v>
      </c>
      <c r="AG89" s="4">
        <v>8</v>
      </c>
    </row>
    <row r="90" spans="1:33" ht="26.25" hidden="1" x14ac:dyDescent="0.25">
      <c r="A90" s="1" t="s">
        <v>25</v>
      </c>
      <c r="B90" s="2">
        <v>15497490000</v>
      </c>
      <c r="C90" s="2" t="e">
        <f>VLOOKUP(B90,#REF!,3,FALSE)</f>
        <v>#REF!</v>
      </c>
      <c r="D90" s="1" t="s">
        <v>105</v>
      </c>
      <c r="E90" s="4">
        <v>4</v>
      </c>
      <c r="F90" s="3">
        <v>5115</v>
      </c>
      <c r="G90" s="19">
        <f t="shared" si="15"/>
        <v>0.27710287390029331</v>
      </c>
      <c r="H90" s="24">
        <f t="shared" si="16"/>
        <v>3697.6187999999997</v>
      </c>
      <c r="I90" s="21"/>
      <c r="J90" s="9">
        <f t="shared" si="21"/>
        <v>2930.3687999999997</v>
      </c>
      <c r="K90" s="17">
        <f t="shared" si="17"/>
        <v>0.42710287390029333</v>
      </c>
      <c r="L90" s="15">
        <f t="shared" si="18"/>
        <v>3255.9653333333331</v>
      </c>
      <c r="M90" s="3">
        <v>2526.1799999999998</v>
      </c>
      <c r="N90" s="8">
        <f t="shared" si="19"/>
        <v>0</v>
      </c>
      <c r="O90" s="3">
        <v>2526.1799999999998</v>
      </c>
      <c r="P90" s="3">
        <v>2526.1799999999998</v>
      </c>
      <c r="Q90" s="4">
        <v>4</v>
      </c>
      <c r="R90" s="4" t="s">
        <v>27</v>
      </c>
      <c r="S90" s="4">
        <v>0</v>
      </c>
      <c r="T90" s="4">
        <v>4</v>
      </c>
      <c r="U90" s="4">
        <v>0</v>
      </c>
      <c r="V90" s="2" t="s">
        <v>28</v>
      </c>
      <c r="W90" s="3">
        <v>10104.719999999999</v>
      </c>
      <c r="X90" s="4">
        <v>0</v>
      </c>
      <c r="Y90" s="4">
        <v>0</v>
      </c>
      <c r="Z90" s="4">
        <v>0</v>
      </c>
      <c r="AA90" s="2" t="b">
        <v>0</v>
      </c>
      <c r="AB90" s="2" t="s">
        <v>27</v>
      </c>
      <c r="AC90" s="5">
        <v>44769.458333333328</v>
      </c>
      <c r="AD90" s="5" t="s">
        <v>27</v>
      </c>
      <c r="AE90" s="1" t="s">
        <v>27</v>
      </c>
      <c r="AF90" s="4">
        <v>241</v>
      </c>
      <c r="AG90" s="4" t="s">
        <v>27</v>
      </c>
    </row>
    <row r="91" spans="1:33" ht="26.25" hidden="1" x14ac:dyDescent="0.25">
      <c r="A91" s="1" t="s">
        <v>25</v>
      </c>
      <c r="B91" s="2">
        <v>3504370000</v>
      </c>
      <c r="C91" s="2" t="e">
        <f>VLOOKUP(B91,#REF!,3,FALSE)</f>
        <v>#REF!</v>
      </c>
      <c r="D91" s="1" t="s">
        <v>127</v>
      </c>
      <c r="E91" s="4">
        <v>3</v>
      </c>
      <c r="F91" s="3">
        <v>6092</v>
      </c>
      <c r="G91" s="19">
        <f t="shared" si="15"/>
        <v>0.36495167432698616</v>
      </c>
      <c r="H91" s="24">
        <f t="shared" si="16"/>
        <v>3868.7144000000003</v>
      </c>
      <c r="I91" s="21"/>
      <c r="J91" s="9">
        <f t="shared" si="21"/>
        <v>2954.9144000000001</v>
      </c>
      <c r="K91" s="17">
        <f t="shared" si="17"/>
        <v>0.51495167432698619</v>
      </c>
      <c r="L91" s="15">
        <f t="shared" si="18"/>
        <v>3283.2382222222222</v>
      </c>
      <c r="M91" s="3">
        <v>2587.9499999999998</v>
      </c>
      <c r="N91" s="8">
        <f t="shared" si="19"/>
        <v>0</v>
      </c>
      <c r="O91" s="3">
        <v>2547.34</v>
      </c>
      <c r="P91" s="3">
        <v>2547.34</v>
      </c>
      <c r="Q91" s="4">
        <v>3</v>
      </c>
      <c r="R91" s="4" t="s">
        <v>27</v>
      </c>
      <c r="S91" s="4">
        <v>0</v>
      </c>
      <c r="T91" s="4">
        <v>14</v>
      </c>
      <c r="U91" s="4">
        <v>11</v>
      </c>
      <c r="V91" s="2" t="s">
        <v>28</v>
      </c>
      <c r="W91" s="3">
        <v>7642.02</v>
      </c>
      <c r="X91" s="4">
        <v>0</v>
      </c>
      <c r="Y91" s="4">
        <v>0</v>
      </c>
      <c r="Z91" s="4">
        <v>0</v>
      </c>
      <c r="AA91" s="2" t="b">
        <v>0</v>
      </c>
      <c r="AB91" s="2" t="s">
        <v>27</v>
      </c>
      <c r="AC91" s="5">
        <v>44995.658682870366</v>
      </c>
      <c r="AD91" s="5">
        <v>45007.786592326389</v>
      </c>
      <c r="AE91" s="1" t="s">
        <v>27</v>
      </c>
      <c r="AF91" s="4">
        <v>15</v>
      </c>
      <c r="AG91" s="4">
        <v>3</v>
      </c>
    </row>
    <row r="92" spans="1:33" ht="26.25" hidden="1" x14ac:dyDescent="0.25">
      <c r="A92" s="1" t="s">
        <v>25</v>
      </c>
      <c r="B92" s="2">
        <v>15509170009</v>
      </c>
      <c r="C92" s="2" t="e">
        <f>VLOOKUP(B92,#REF!,3,FALSE)</f>
        <v>#REF!</v>
      </c>
      <c r="D92" s="1" t="s">
        <v>140</v>
      </c>
      <c r="E92" s="4">
        <v>2</v>
      </c>
      <c r="F92" s="3">
        <v>6569.0000000000009</v>
      </c>
      <c r="G92" s="19">
        <f t="shared" si="15"/>
        <v>0.34498237174608015</v>
      </c>
      <c r="H92" s="24">
        <f t="shared" si="16"/>
        <v>4302.8108000000002</v>
      </c>
      <c r="I92" s="21"/>
      <c r="J92" s="9">
        <f t="shared" si="21"/>
        <v>3317.4607999999998</v>
      </c>
      <c r="K92" s="17">
        <f t="shared" si="17"/>
        <v>0.49498237174608017</v>
      </c>
      <c r="L92" s="15">
        <f t="shared" si="18"/>
        <v>3686.0675555555554</v>
      </c>
      <c r="M92" s="3">
        <v>2656.4</v>
      </c>
      <c r="N92" s="8">
        <f t="shared" si="19"/>
        <v>0</v>
      </c>
      <c r="O92" s="3">
        <v>2859.88</v>
      </c>
      <c r="P92" s="3">
        <v>2859.88</v>
      </c>
      <c r="Q92" s="4">
        <v>2</v>
      </c>
      <c r="R92" s="4" t="s">
        <v>27</v>
      </c>
      <c r="S92" s="4">
        <v>0</v>
      </c>
      <c r="T92" s="4">
        <v>12</v>
      </c>
      <c r="U92" s="4">
        <v>10</v>
      </c>
      <c r="V92" s="2" t="s">
        <v>28</v>
      </c>
      <c r="W92" s="3">
        <v>5719.76</v>
      </c>
      <c r="X92" s="4">
        <v>0</v>
      </c>
      <c r="Y92" s="4">
        <v>0</v>
      </c>
      <c r="Z92" s="4">
        <v>0</v>
      </c>
      <c r="AA92" s="2" t="b">
        <v>0</v>
      </c>
      <c r="AB92" s="2" t="s">
        <v>27</v>
      </c>
      <c r="AC92" s="5">
        <v>44498.48765451389</v>
      </c>
      <c r="AD92" s="5">
        <v>44782.691827581017</v>
      </c>
      <c r="AE92" s="1" t="s">
        <v>27</v>
      </c>
      <c r="AF92" s="4">
        <v>512</v>
      </c>
      <c r="AG92" s="4">
        <v>228</v>
      </c>
    </row>
    <row r="93" spans="1:33" ht="26.25" hidden="1" x14ac:dyDescent="0.25">
      <c r="A93" s="1" t="s">
        <v>25</v>
      </c>
      <c r="B93" s="2">
        <v>3591570000</v>
      </c>
      <c r="C93" s="2" t="e">
        <f>VLOOKUP(B93,#REF!,3,FALSE)</f>
        <v>#REF!</v>
      </c>
      <c r="D93" s="1" t="s">
        <v>110</v>
      </c>
      <c r="E93" s="4">
        <v>4</v>
      </c>
      <c r="F93" s="3">
        <v>5894.9999999999991</v>
      </c>
      <c r="G93" s="19">
        <f t="shared" si="15"/>
        <v>0.31625241730279896</v>
      </c>
      <c r="H93" s="24">
        <f t="shared" si="16"/>
        <v>4030.6919999999996</v>
      </c>
      <c r="I93" s="21"/>
      <c r="J93" s="9">
        <f t="shared" si="21"/>
        <v>3146.4419999999996</v>
      </c>
      <c r="K93" s="17">
        <f t="shared" si="17"/>
        <v>0.46625241730279898</v>
      </c>
      <c r="L93" s="15">
        <f t="shared" si="18"/>
        <v>3496.0466666666662</v>
      </c>
      <c r="M93" s="3">
        <v>2712.45</v>
      </c>
      <c r="N93" s="8">
        <f t="shared" si="19"/>
        <v>0</v>
      </c>
      <c r="O93" s="3">
        <v>2712.45</v>
      </c>
      <c r="P93" s="3">
        <v>2712.45</v>
      </c>
      <c r="Q93" s="4">
        <v>4</v>
      </c>
      <c r="R93" s="4" t="s">
        <v>27</v>
      </c>
      <c r="S93" s="4">
        <v>0</v>
      </c>
      <c r="T93" s="4">
        <v>20</v>
      </c>
      <c r="U93" s="4">
        <v>16</v>
      </c>
      <c r="V93" s="2" t="s">
        <v>28</v>
      </c>
      <c r="W93" s="3">
        <v>10849.8</v>
      </c>
      <c r="X93" s="4">
        <v>0</v>
      </c>
      <c r="Y93" s="4">
        <v>0</v>
      </c>
      <c r="Z93" s="4">
        <v>0</v>
      </c>
      <c r="AA93" s="2" t="b">
        <v>0</v>
      </c>
      <c r="AB93" s="2" t="s">
        <v>27</v>
      </c>
      <c r="AC93" s="5">
        <v>44701.458333333328</v>
      </c>
      <c r="AD93" s="5">
        <v>45000.388639930556</v>
      </c>
      <c r="AE93" s="1" t="s">
        <v>27</v>
      </c>
      <c r="AF93" s="4">
        <v>309</v>
      </c>
      <c r="AG93" s="4">
        <v>10</v>
      </c>
    </row>
    <row r="94" spans="1:33" ht="26.25" hidden="1" x14ac:dyDescent="0.25">
      <c r="A94" s="1" t="s">
        <v>25</v>
      </c>
      <c r="B94" s="2">
        <v>3131610000</v>
      </c>
      <c r="C94" s="2" t="e">
        <f>VLOOKUP(B94,#REF!,3,FALSE)</f>
        <v>#REF!</v>
      </c>
      <c r="D94" s="1" t="s">
        <v>96</v>
      </c>
      <c r="E94" s="4">
        <v>4</v>
      </c>
      <c r="F94" s="3">
        <v>6775</v>
      </c>
      <c r="G94" s="19">
        <f t="shared" si="15"/>
        <v>0.35100652398523979</v>
      </c>
      <c r="H94" s="24">
        <f t="shared" si="16"/>
        <v>4396.9308000000001</v>
      </c>
      <c r="I94" s="21"/>
      <c r="J94" s="9">
        <f t="shared" si="21"/>
        <v>3380.6808000000001</v>
      </c>
      <c r="K94" s="17">
        <f t="shared" si="17"/>
        <v>0.50100652398523982</v>
      </c>
      <c r="L94" s="15">
        <f t="shared" si="18"/>
        <v>3756.3119999999999</v>
      </c>
      <c r="M94" s="3">
        <v>2914.38</v>
      </c>
      <c r="N94" s="8">
        <f t="shared" si="19"/>
        <v>0</v>
      </c>
      <c r="O94" s="3">
        <v>2914.38</v>
      </c>
      <c r="P94" s="3">
        <v>2914.38</v>
      </c>
      <c r="Q94" s="4">
        <v>4</v>
      </c>
      <c r="R94" s="4" t="s">
        <v>27</v>
      </c>
      <c r="S94" s="4">
        <v>0</v>
      </c>
      <c r="T94" s="4">
        <v>4</v>
      </c>
      <c r="U94" s="4">
        <v>0</v>
      </c>
      <c r="V94" s="2" t="s">
        <v>28</v>
      </c>
      <c r="W94" s="3">
        <v>11657.52</v>
      </c>
      <c r="X94" s="4">
        <v>0</v>
      </c>
      <c r="Y94" s="4">
        <v>0</v>
      </c>
      <c r="Z94" s="4">
        <v>0</v>
      </c>
      <c r="AA94" s="2" t="b">
        <v>0</v>
      </c>
      <c r="AB94" s="2" t="s">
        <v>27</v>
      </c>
      <c r="AC94" s="5">
        <v>44995.658682870366</v>
      </c>
      <c r="AD94" s="5" t="s">
        <v>27</v>
      </c>
      <c r="AE94" s="1" t="s">
        <v>27</v>
      </c>
      <c r="AF94" s="4">
        <v>15</v>
      </c>
      <c r="AG94" s="4" t="s">
        <v>27</v>
      </c>
    </row>
    <row r="95" spans="1:33" ht="26.25" hidden="1" x14ac:dyDescent="0.25">
      <c r="A95" s="1" t="s">
        <v>25</v>
      </c>
      <c r="B95" s="2">
        <v>15494220000</v>
      </c>
      <c r="C95" s="2" t="e">
        <f>VLOOKUP(B95,#REF!,3,FALSE)</f>
        <v>#REF!</v>
      </c>
      <c r="D95" s="1" t="s">
        <v>107</v>
      </c>
      <c r="E95" s="4">
        <v>4</v>
      </c>
      <c r="F95" s="3">
        <v>6287</v>
      </c>
      <c r="G95" s="19">
        <f t="shared" si="15"/>
        <v>0.24648080165420719</v>
      </c>
      <c r="H95" s="24">
        <f t="shared" si="16"/>
        <v>4737.3751999999995</v>
      </c>
      <c r="I95" s="21"/>
      <c r="J95" s="9">
        <f t="shared" si="21"/>
        <v>3794.3251999999993</v>
      </c>
      <c r="K95" s="17">
        <f t="shared" si="17"/>
        <v>0.39648080165420718</v>
      </c>
      <c r="L95" s="15">
        <f t="shared" si="18"/>
        <v>4215.916888888888</v>
      </c>
      <c r="M95" s="3">
        <v>3270.97</v>
      </c>
      <c r="N95" s="8">
        <f t="shared" si="19"/>
        <v>0</v>
      </c>
      <c r="O95" s="3">
        <v>3270.97</v>
      </c>
      <c r="P95" s="3">
        <v>3270.97</v>
      </c>
      <c r="Q95" s="4">
        <v>4</v>
      </c>
      <c r="R95" s="4" t="s">
        <v>27</v>
      </c>
      <c r="S95" s="4">
        <v>0</v>
      </c>
      <c r="T95" s="4">
        <v>8</v>
      </c>
      <c r="U95" s="4">
        <v>4</v>
      </c>
      <c r="V95" s="2" t="s">
        <v>28</v>
      </c>
      <c r="W95" s="3">
        <v>13083.88</v>
      </c>
      <c r="X95" s="4">
        <v>0</v>
      </c>
      <c r="Y95" s="4">
        <v>0</v>
      </c>
      <c r="Z95" s="4">
        <v>0</v>
      </c>
      <c r="AA95" s="2" t="b">
        <v>0</v>
      </c>
      <c r="AB95" s="2" t="s">
        <v>27</v>
      </c>
      <c r="AC95" s="5">
        <v>44795.458333333328</v>
      </c>
      <c r="AD95" s="5">
        <v>44771.724079861109</v>
      </c>
      <c r="AE95" s="1" t="s">
        <v>27</v>
      </c>
      <c r="AF95" s="4">
        <v>215</v>
      </c>
      <c r="AG95" s="4">
        <v>239</v>
      </c>
    </row>
    <row r="96" spans="1:33" ht="26.25" hidden="1" x14ac:dyDescent="0.25">
      <c r="A96" s="1" t="s">
        <v>25</v>
      </c>
      <c r="B96" s="2">
        <v>15501880000</v>
      </c>
      <c r="C96" s="2" t="e">
        <f>VLOOKUP(B96,#REF!,3,FALSE)</f>
        <v>#REF!</v>
      </c>
      <c r="D96" s="1" t="s">
        <v>126</v>
      </c>
      <c r="E96" s="4">
        <v>3</v>
      </c>
      <c r="F96" s="3">
        <v>7462</v>
      </c>
      <c r="G96" s="19">
        <f t="shared" si="15"/>
        <v>0.28787258107745917</v>
      </c>
      <c r="H96" s="24">
        <f t="shared" si="16"/>
        <v>5313.8948</v>
      </c>
      <c r="I96" s="21"/>
      <c r="J96" s="9">
        <f t="shared" si="21"/>
        <v>4194.5947999999999</v>
      </c>
      <c r="K96" s="17">
        <f t="shared" si="17"/>
        <v>0.43787258107745913</v>
      </c>
      <c r="L96" s="15">
        <f t="shared" si="18"/>
        <v>4660.6608888888886</v>
      </c>
      <c r="M96" s="3">
        <v>3616.03</v>
      </c>
      <c r="N96" s="8">
        <f t="shared" si="19"/>
        <v>0</v>
      </c>
      <c r="O96" s="3">
        <v>3616.03</v>
      </c>
      <c r="P96" s="3">
        <v>3616.03</v>
      </c>
      <c r="Q96" s="4">
        <v>3</v>
      </c>
      <c r="R96" s="4" t="s">
        <v>27</v>
      </c>
      <c r="S96" s="4">
        <v>0</v>
      </c>
      <c r="T96" s="4">
        <v>8</v>
      </c>
      <c r="U96" s="4">
        <v>5</v>
      </c>
      <c r="V96" s="2" t="s">
        <v>28</v>
      </c>
      <c r="W96" s="3">
        <v>10848.09</v>
      </c>
      <c r="X96" s="4">
        <v>0</v>
      </c>
      <c r="Y96" s="4">
        <v>0</v>
      </c>
      <c r="Z96" s="4">
        <v>0</v>
      </c>
      <c r="AA96" s="2" t="b">
        <v>0</v>
      </c>
      <c r="AB96" s="2" t="s">
        <v>27</v>
      </c>
      <c r="AC96" s="5">
        <v>44725.458333333328</v>
      </c>
      <c r="AD96" s="5">
        <v>44957.606660682868</v>
      </c>
      <c r="AE96" s="1" t="s">
        <v>27</v>
      </c>
      <c r="AF96" s="4">
        <v>285</v>
      </c>
      <c r="AG96" s="4">
        <v>53</v>
      </c>
    </row>
    <row r="97" spans="1:33" ht="26.25" hidden="1" x14ac:dyDescent="0.25">
      <c r="A97" s="1" t="s">
        <v>25</v>
      </c>
      <c r="B97" s="2">
        <v>3509600000</v>
      </c>
      <c r="C97" s="2" t="e">
        <f>VLOOKUP(B97,#REF!,3,FALSE)</f>
        <v>#REF!</v>
      </c>
      <c r="D97" s="1" t="s">
        <v>106</v>
      </c>
      <c r="E97" s="4">
        <v>4</v>
      </c>
      <c r="F97" s="3">
        <v>7857</v>
      </c>
      <c r="G97" s="19">
        <f t="shared" si="15"/>
        <v>0.24642499681812405</v>
      </c>
      <c r="H97" s="24">
        <f t="shared" si="16"/>
        <v>5920.8387999999995</v>
      </c>
      <c r="I97" s="21"/>
      <c r="J97" s="9">
        <f t="shared" si="21"/>
        <v>4742.2887999999994</v>
      </c>
      <c r="K97" s="17">
        <f t="shared" si="17"/>
        <v>0.39642499681812404</v>
      </c>
      <c r="L97" s="15">
        <f t="shared" si="18"/>
        <v>5269.2097777777772</v>
      </c>
      <c r="M97" s="3">
        <v>4211</v>
      </c>
      <c r="N97" s="8">
        <f t="shared" si="19"/>
        <v>0</v>
      </c>
      <c r="O97" s="3">
        <v>4088.18</v>
      </c>
      <c r="P97" s="3">
        <v>4088.18</v>
      </c>
      <c r="Q97" s="4">
        <v>4</v>
      </c>
      <c r="R97" s="4" t="s">
        <v>27</v>
      </c>
      <c r="S97" s="4">
        <v>0</v>
      </c>
      <c r="T97" s="4">
        <v>9</v>
      </c>
      <c r="U97" s="4">
        <v>5</v>
      </c>
      <c r="V97" s="2" t="s">
        <v>28</v>
      </c>
      <c r="W97" s="3">
        <v>16352.72</v>
      </c>
      <c r="X97" s="4">
        <v>0</v>
      </c>
      <c r="Y97" s="4">
        <v>0</v>
      </c>
      <c r="Z97" s="4">
        <v>0</v>
      </c>
      <c r="AA97" s="2" t="b">
        <v>0</v>
      </c>
      <c r="AB97" s="2" t="s">
        <v>27</v>
      </c>
      <c r="AC97" s="5">
        <v>44894.757621296296</v>
      </c>
      <c r="AD97" s="5">
        <v>44890.369441817129</v>
      </c>
      <c r="AE97" s="1" t="s">
        <v>27</v>
      </c>
      <c r="AF97" s="4">
        <v>116</v>
      </c>
      <c r="AG97" s="4">
        <v>120</v>
      </c>
    </row>
    <row r="98" spans="1:33" ht="26.25" hidden="1" x14ac:dyDescent="0.25">
      <c r="A98" s="1" t="s">
        <v>25</v>
      </c>
      <c r="B98" s="2">
        <v>15491400009</v>
      </c>
      <c r="C98" s="2" t="e">
        <f>VLOOKUP(B98,#REF!,3,FALSE)</f>
        <v>#REF!</v>
      </c>
      <c r="D98" s="1" t="s">
        <v>100</v>
      </c>
      <c r="E98" s="4">
        <v>4</v>
      </c>
      <c r="F98" s="3">
        <v>7521</v>
      </c>
      <c r="G98" s="19">
        <f t="shared" ref="G98:G123" si="22">+K98-0.15</f>
        <v>0.49625824851705547</v>
      </c>
      <c r="H98" s="24">
        <f t="shared" ref="H98:H124" si="23">(1-G98)*F98</f>
        <v>3788.6417129032257</v>
      </c>
      <c r="I98" s="21"/>
      <c r="J98" s="9">
        <f t="shared" ref="J98:J107" si="24">+O98*1.16</f>
        <v>2660.491712903226</v>
      </c>
      <c r="K98" s="17">
        <f t="shared" ref="K98:K123" si="25">(F98-J98)/F98</f>
        <v>0.64625824851705549</v>
      </c>
      <c r="L98" s="15">
        <f t="shared" ref="L98:L123" si="26">+J98/0.9</f>
        <v>2956.1019032258068</v>
      </c>
      <c r="M98" s="3">
        <v>2360.34</v>
      </c>
      <c r="N98" s="8">
        <f t="shared" ref="N98:N123" si="27">+O98-P98</f>
        <v>3.9973387096774786</v>
      </c>
      <c r="O98" s="3">
        <v>2293.5273387096777</v>
      </c>
      <c r="P98" s="3">
        <v>2289.5300000000002</v>
      </c>
      <c r="Q98" s="4">
        <v>4</v>
      </c>
      <c r="R98" s="4" t="s">
        <v>27</v>
      </c>
      <c r="S98" s="4">
        <v>0</v>
      </c>
      <c r="T98" s="4">
        <v>23.4</v>
      </c>
      <c r="U98" s="4">
        <v>19.399999999999999</v>
      </c>
      <c r="V98" s="2" t="s">
        <v>28</v>
      </c>
      <c r="W98" s="3">
        <v>9174.1093548387107</v>
      </c>
      <c r="X98" s="4">
        <v>0</v>
      </c>
      <c r="Y98" s="4">
        <v>0</v>
      </c>
      <c r="Z98" s="4">
        <v>0</v>
      </c>
      <c r="AA98" s="2" t="b">
        <v>0</v>
      </c>
      <c r="AB98" s="2" t="s">
        <v>27</v>
      </c>
      <c r="AC98" s="5">
        <v>44882.391658414352</v>
      </c>
      <c r="AD98" s="5">
        <v>44950.450444212962</v>
      </c>
      <c r="AE98" s="1" t="s">
        <v>27</v>
      </c>
      <c r="AF98" s="4">
        <v>128</v>
      </c>
      <c r="AG98" s="4">
        <v>60</v>
      </c>
    </row>
    <row r="99" spans="1:33" ht="26.25" hidden="1" x14ac:dyDescent="0.25">
      <c r="A99" s="1" t="s">
        <v>25</v>
      </c>
      <c r="B99" s="2">
        <v>15571760000</v>
      </c>
      <c r="C99" s="2" t="e">
        <f>VLOOKUP(B99,#REF!,3,FALSE)</f>
        <v>#REF!</v>
      </c>
      <c r="D99" s="1" t="s">
        <v>149</v>
      </c>
      <c r="E99" s="4">
        <v>1</v>
      </c>
      <c r="F99" s="3">
        <v>6366</v>
      </c>
      <c r="G99" s="19">
        <f t="shared" si="22"/>
        <v>0.10447678290920534</v>
      </c>
      <c r="H99" s="24">
        <f t="shared" si="23"/>
        <v>5700.9007999999985</v>
      </c>
      <c r="I99" s="21"/>
      <c r="J99" s="9">
        <f t="shared" si="24"/>
        <v>4746.0007999999989</v>
      </c>
      <c r="K99" s="17">
        <f t="shared" si="25"/>
        <v>0.25447678290920533</v>
      </c>
      <c r="L99" s="15">
        <f t="shared" si="26"/>
        <v>5273.3342222222209</v>
      </c>
      <c r="M99" s="3">
        <v>3885.33</v>
      </c>
      <c r="N99" s="8">
        <f t="shared" si="27"/>
        <v>56.897241379309889</v>
      </c>
      <c r="O99" s="3">
        <v>4091.3799999999997</v>
      </c>
      <c r="P99" s="3">
        <v>4034.4827586206898</v>
      </c>
      <c r="Q99" s="4">
        <v>1</v>
      </c>
      <c r="R99" s="4" t="s">
        <v>27</v>
      </c>
      <c r="S99" s="4">
        <v>0</v>
      </c>
      <c r="T99" s="4">
        <v>8</v>
      </c>
      <c r="U99" s="4">
        <v>7</v>
      </c>
      <c r="V99" s="2" t="s">
        <v>28</v>
      </c>
      <c r="W99" s="3">
        <v>4091.3799999999997</v>
      </c>
      <c r="X99" s="4">
        <v>0</v>
      </c>
      <c r="Y99" s="4">
        <v>0</v>
      </c>
      <c r="Z99" s="4">
        <v>0</v>
      </c>
      <c r="AA99" s="2" t="b">
        <v>0</v>
      </c>
      <c r="AB99" s="2" t="s">
        <v>27</v>
      </c>
      <c r="AC99" s="5">
        <v>44880.543000266203</v>
      </c>
      <c r="AD99" s="5">
        <v>44881.391201273145</v>
      </c>
      <c r="AE99" s="1" t="s">
        <v>27</v>
      </c>
      <c r="AF99" s="4">
        <v>130</v>
      </c>
      <c r="AG99" s="4">
        <v>129</v>
      </c>
    </row>
    <row r="100" spans="1:33" ht="26.25" hidden="1" x14ac:dyDescent="0.25">
      <c r="A100" s="1" t="s">
        <v>25</v>
      </c>
      <c r="B100" s="2">
        <v>3507390000</v>
      </c>
      <c r="C100" s="2" t="e">
        <f>VLOOKUP(B100,#REF!,3,FALSE)</f>
        <v>#REF!</v>
      </c>
      <c r="D100" s="1" t="s">
        <v>76</v>
      </c>
      <c r="E100" s="4">
        <v>11</v>
      </c>
      <c r="F100" s="3">
        <v>5115</v>
      </c>
      <c r="G100" s="19">
        <f t="shared" si="22"/>
        <v>0.37776037145650054</v>
      </c>
      <c r="H100" s="24">
        <f t="shared" si="23"/>
        <v>3182.7556999999997</v>
      </c>
      <c r="I100" s="21"/>
      <c r="J100" s="9">
        <f t="shared" si="24"/>
        <v>2415.5056999999997</v>
      </c>
      <c r="K100" s="17">
        <f t="shared" si="25"/>
        <v>0.52776037145650057</v>
      </c>
      <c r="L100" s="15">
        <f t="shared" si="26"/>
        <v>2683.8952222222219</v>
      </c>
      <c r="M100" s="3">
        <v>2703.73</v>
      </c>
      <c r="N100" s="8">
        <f t="shared" si="27"/>
        <v>57.332499999999982</v>
      </c>
      <c r="O100" s="3">
        <v>2082.3325</v>
      </c>
      <c r="P100" s="3">
        <v>2025</v>
      </c>
      <c r="Q100" s="4">
        <v>11</v>
      </c>
      <c r="R100" s="4" t="s">
        <v>27</v>
      </c>
      <c r="S100" s="4">
        <v>0</v>
      </c>
      <c r="T100" s="4">
        <v>38</v>
      </c>
      <c r="U100" s="4">
        <v>27</v>
      </c>
      <c r="V100" s="2" t="s">
        <v>28</v>
      </c>
      <c r="W100" s="3">
        <v>22905.657500000001</v>
      </c>
      <c r="X100" s="4">
        <v>0</v>
      </c>
      <c r="Y100" s="4">
        <v>0</v>
      </c>
      <c r="Z100" s="4">
        <v>0</v>
      </c>
      <c r="AA100" s="2" t="b">
        <v>0</v>
      </c>
      <c r="AB100" s="2" t="s">
        <v>27</v>
      </c>
      <c r="AC100" s="5">
        <v>44904.648621215274</v>
      </c>
      <c r="AD100" s="5">
        <v>44991.729568171293</v>
      </c>
      <c r="AE100" s="1" t="s">
        <v>27</v>
      </c>
      <c r="AF100" s="4">
        <v>106</v>
      </c>
      <c r="AG100" s="4">
        <v>19</v>
      </c>
    </row>
    <row r="101" spans="1:33" ht="26.25" hidden="1" x14ac:dyDescent="0.25">
      <c r="A101" s="1" t="s">
        <v>25</v>
      </c>
      <c r="B101" s="2">
        <v>15498480009</v>
      </c>
      <c r="C101" s="2" t="e">
        <f>VLOOKUP(B101,#REF!,3,FALSE)</f>
        <v>#REF!</v>
      </c>
      <c r="D101" s="1" t="s">
        <v>46</v>
      </c>
      <c r="E101" s="4">
        <v>24</v>
      </c>
      <c r="F101" s="3">
        <v>5895.0000000000009</v>
      </c>
      <c r="G101" s="19">
        <f t="shared" si="22"/>
        <v>0.38337780685811229</v>
      </c>
      <c r="H101" s="24">
        <f t="shared" si="23"/>
        <v>3634.9878285714285</v>
      </c>
      <c r="I101" s="21"/>
      <c r="J101" s="9">
        <f t="shared" si="24"/>
        <v>2750.7378285714281</v>
      </c>
      <c r="K101" s="17">
        <f t="shared" si="25"/>
        <v>0.53337780685811231</v>
      </c>
      <c r="L101" s="15">
        <f t="shared" si="26"/>
        <v>3056.3753650793647</v>
      </c>
      <c r="M101" s="3">
        <v>2423.3200000000002</v>
      </c>
      <c r="N101" s="8">
        <f t="shared" si="27"/>
        <v>69.325714285714184</v>
      </c>
      <c r="O101" s="3">
        <v>2371.3257142857142</v>
      </c>
      <c r="P101" s="3">
        <v>2302</v>
      </c>
      <c r="Q101" s="4">
        <v>24</v>
      </c>
      <c r="R101" s="4" t="s">
        <v>27</v>
      </c>
      <c r="S101" s="4">
        <v>0</v>
      </c>
      <c r="T101" s="4">
        <v>32.4</v>
      </c>
      <c r="U101" s="4">
        <v>8.4</v>
      </c>
      <c r="V101" s="2" t="s">
        <v>28</v>
      </c>
      <c r="W101" s="3">
        <v>56911.817142857137</v>
      </c>
      <c r="X101" s="4">
        <v>0</v>
      </c>
      <c r="Y101" s="4">
        <v>0</v>
      </c>
      <c r="Z101" s="4">
        <v>0</v>
      </c>
      <c r="AA101" s="2" t="b">
        <v>0</v>
      </c>
      <c r="AB101" s="2" t="s">
        <v>27</v>
      </c>
      <c r="AC101" s="5">
        <v>44914.446021180556</v>
      </c>
      <c r="AD101" s="5">
        <v>45002.683213113422</v>
      </c>
      <c r="AE101" s="1" t="s">
        <v>27</v>
      </c>
      <c r="AF101" s="4">
        <v>96</v>
      </c>
      <c r="AG101" s="4">
        <v>8</v>
      </c>
    </row>
    <row r="102" spans="1:33" ht="26.25" hidden="1" x14ac:dyDescent="0.25">
      <c r="A102" s="1" t="s">
        <v>25</v>
      </c>
      <c r="B102" s="2">
        <v>15489460000</v>
      </c>
      <c r="C102" s="2" t="e">
        <f>VLOOKUP(B102,#REF!,3,FALSE)</f>
        <v>#REF!</v>
      </c>
      <c r="D102" s="1" t="s">
        <v>51</v>
      </c>
      <c r="E102" s="4">
        <v>22</v>
      </c>
      <c r="F102" s="3">
        <v>5675</v>
      </c>
      <c r="G102" s="19">
        <f t="shared" si="22"/>
        <v>0.40994932807541085</v>
      </c>
      <c r="H102" s="24">
        <f t="shared" si="23"/>
        <v>3348.5375631720435</v>
      </c>
      <c r="I102" s="21"/>
      <c r="J102" s="9">
        <f t="shared" si="24"/>
        <v>2497.2875631720431</v>
      </c>
      <c r="K102" s="17">
        <f t="shared" si="25"/>
        <v>0.55994932807541087</v>
      </c>
      <c r="L102" s="15">
        <f t="shared" si="26"/>
        <v>2774.7639590800477</v>
      </c>
      <c r="M102" s="3">
        <v>1407.17</v>
      </c>
      <c r="N102" s="8">
        <f t="shared" si="27"/>
        <v>102.83410618279595</v>
      </c>
      <c r="O102" s="3">
        <v>2152.8341061827959</v>
      </c>
      <c r="P102" s="3">
        <v>2050</v>
      </c>
      <c r="Q102" s="4">
        <v>22</v>
      </c>
      <c r="R102" s="4" t="s">
        <v>27</v>
      </c>
      <c r="S102" s="4">
        <v>0</v>
      </c>
      <c r="T102" s="4">
        <v>52</v>
      </c>
      <c r="U102" s="4">
        <v>30</v>
      </c>
      <c r="V102" s="2" t="s">
        <v>28</v>
      </c>
      <c r="W102" s="3">
        <v>47362.350336021511</v>
      </c>
      <c r="X102" s="4">
        <v>0</v>
      </c>
      <c r="Y102" s="4">
        <v>0</v>
      </c>
      <c r="Z102" s="4">
        <v>0</v>
      </c>
      <c r="AA102" s="2" t="b">
        <v>0</v>
      </c>
      <c r="AB102" s="2" t="s">
        <v>27</v>
      </c>
      <c r="AC102" s="5">
        <v>44917.782694942129</v>
      </c>
      <c r="AD102" s="5">
        <v>45008.72228657407</v>
      </c>
      <c r="AE102" s="1" t="s">
        <v>27</v>
      </c>
      <c r="AF102" s="4">
        <v>93</v>
      </c>
      <c r="AG102" s="4">
        <v>2</v>
      </c>
    </row>
    <row r="103" spans="1:33" ht="26.25" hidden="1" x14ac:dyDescent="0.25">
      <c r="A103" s="1" t="s">
        <v>25</v>
      </c>
      <c r="B103" s="2">
        <v>3586880000</v>
      </c>
      <c r="C103" s="2" t="e">
        <f>VLOOKUP(B103,#REF!,3,FALSE)</f>
        <v>#REF!</v>
      </c>
      <c r="D103" s="1" t="s">
        <v>89</v>
      </c>
      <c r="E103" s="4">
        <v>6</v>
      </c>
      <c r="F103" s="3">
        <v>5995</v>
      </c>
      <c r="G103" s="19">
        <f t="shared" si="22"/>
        <v>0.31334452030337778</v>
      </c>
      <c r="H103" s="24">
        <f t="shared" si="23"/>
        <v>4116.4996007812506</v>
      </c>
      <c r="I103" s="21"/>
      <c r="J103" s="9">
        <f t="shared" si="24"/>
        <v>3217.2496007812501</v>
      </c>
      <c r="K103" s="17">
        <f t="shared" si="25"/>
        <v>0.4633445203033778</v>
      </c>
      <c r="L103" s="15">
        <f t="shared" si="26"/>
        <v>3574.7217786458332</v>
      </c>
      <c r="M103" s="3">
        <v>2627.3</v>
      </c>
      <c r="N103" s="8">
        <f t="shared" si="27"/>
        <v>131.8410351562502</v>
      </c>
      <c r="O103" s="3">
        <v>2773.4910351562503</v>
      </c>
      <c r="P103" s="3">
        <v>2641.65</v>
      </c>
      <c r="Q103" s="4">
        <v>6</v>
      </c>
      <c r="R103" s="4" t="s">
        <v>27</v>
      </c>
      <c r="S103" s="4">
        <v>0</v>
      </c>
      <c r="T103" s="4">
        <v>22</v>
      </c>
      <c r="U103" s="4">
        <v>16</v>
      </c>
      <c r="V103" s="2" t="s">
        <v>28</v>
      </c>
      <c r="W103" s="3">
        <v>16640.946210937502</v>
      </c>
      <c r="X103" s="4">
        <v>0</v>
      </c>
      <c r="Y103" s="4">
        <v>0</v>
      </c>
      <c r="Z103" s="4">
        <v>0</v>
      </c>
      <c r="AA103" s="2" t="b">
        <v>0</v>
      </c>
      <c r="AB103" s="2" t="s">
        <v>27</v>
      </c>
      <c r="AC103" s="5">
        <v>44882.388378553238</v>
      </c>
      <c r="AD103" s="5">
        <v>44894.777829629631</v>
      </c>
      <c r="AE103" s="1" t="s">
        <v>27</v>
      </c>
      <c r="AF103" s="4">
        <v>128</v>
      </c>
      <c r="AG103" s="4">
        <v>116</v>
      </c>
    </row>
    <row r="104" spans="1:33" ht="26.25" hidden="1" x14ac:dyDescent="0.25">
      <c r="A104" s="1" t="s">
        <v>25</v>
      </c>
      <c r="B104" s="2">
        <v>15570160000</v>
      </c>
      <c r="C104" s="2" t="e">
        <f>VLOOKUP(B104,#REF!,3,FALSE)</f>
        <v>#REF!</v>
      </c>
      <c r="D104" s="1" t="s">
        <v>148</v>
      </c>
      <c r="E104" s="4">
        <v>1</v>
      </c>
      <c r="F104" s="3">
        <v>5564</v>
      </c>
      <c r="G104" s="19">
        <f t="shared" si="22"/>
        <v>0.35849956953251061</v>
      </c>
      <c r="H104" s="24">
        <f t="shared" si="23"/>
        <v>3569.3083951211111</v>
      </c>
      <c r="I104" s="21"/>
      <c r="J104" s="9">
        <f t="shared" si="24"/>
        <v>2734.7083951211107</v>
      </c>
      <c r="K104" s="17">
        <f t="shared" si="25"/>
        <v>0.50849956953251063</v>
      </c>
      <c r="L104" s="15">
        <f t="shared" si="26"/>
        <v>3038.5648834679009</v>
      </c>
      <c r="M104" s="3">
        <v>2414</v>
      </c>
      <c r="N104" s="8">
        <f t="shared" si="27"/>
        <v>165.50723717337132</v>
      </c>
      <c r="O104" s="3">
        <v>2357.5072371733713</v>
      </c>
      <c r="P104" s="3">
        <v>2192</v>
      </c>
      <c r="Q104" s="4">
        <v>1</v>
      </c>
      <c r="R104" s="4" t="s">
        <v>27</v>
      </c>
      <c r="S104" s="4">
        <v>0</v>
      </c>
      <c r="T104" s="4">
        <v>96.6</v>
      </c>
      <c r="U104" s="4">
        <v>95.600000000000009</v>
      </c>
      <c r="V104" s="2" t="s">
        <v>28</v>
      </c>
      <c r="W104" s="3">
        <v>2357.5072371733713</v>
      </c>
      <c r="X104" s="4">
        <v>0</v>
      </c>
      <c r="Y104" s="4">
        <v>0</v>
      </c>
      <c r="Z104" s="4">
        <v>0</v>
      </c>
      <c r="AA104" s="2" t="b">
        <v>0</v>
      </c>
      <c r="AB104" s="2" t="s">
        <v>27</v>
      </c>
      <c r="AC104" s="5">
        <v>44904.648621215274</v>
      </c>
      <c r="AD104" s="5">
        <v>44995.781770983791</v>
      </c>
      <c r="AE104" s="1" t="s">
        <v>27</v>
      </c>
      <c r="AF104" s="4">
        <v>106</v>
      </c>
      <c r="AG104" s="4">
        <v>15</v>
      </c>
    </row>
    <row r="105" spans="1:33" ht="26.25" hidden="1" x14ac:dyDescent="0.25">
      <c r="A105" s="1" t="s">
        <v>25</v>
      </c>
      <c r="B105" s="2">
        <v>3584340009</v>
      </c>
      <c r="C105" s="2" t="e">
        <f>VLOOKUP(B105,#REF!,3,FALSE)</f>
        <v>#REF!</v>
      </c>
      <c r="D105" s="1" t="s">
        <v>50</v>
      </c>
      <c r="E105" s="4">
        <v>22</v>
      </c>
      <c r="F105" s="3">
        <v>5872</v>
      </c>
      <c r="G105" s="19">
        <f t="shared" si="22"/>
        <v>0.39083254793163247</v>
      </c>
      <c r="H105" s="24">
        <f t="shared" si="23"/>
        <v>3577.0312785454544</v>
      </c>
      <c r="I105" s="21"/>
      <c r="J105" s="9">
        <f t="shared" si="24"/>
        <v>2696.2312785454542</v>
      </c>
      <c r="K105" s="17">
        <f t="shared" si="25"/>
        <v>0.54083254793163249</v>
      </c>
      <c r="L105" s="15">
        <f t="shared" si="26"/>
        <v>2995.8125317171712</v>
      </c>
      <c r="M105" s="3">
        <v>2504</v>
      </c>
      <c r="N105" s="8">
        <f t="shared" si="27"/>
        <v>242.26730909090884</v>
      </c>
      <c r="O105" s="3">
        <v>2324.337309090909</v>
      </c>
      <c r="P105" s="3">
        <v>2082.0700000000002</v>
      </c>
      <c r="Q105" s="4">
        <v>22</v>
      </c>
      <c r="R105" s="4" t="s">
        <v>27</v>
      </c>
      <c r="S105" s="4">
        <v>0</v>
      </c>
      <c r="T105" s="4">
        <v>32</v>
      </c>
      <c r="U105" s="4">
        <v>10</v>
      </c>
      <c r="V105" s="2" t="s">
        <v>28</v>
      </c>
      <c r="W105" s="3">
        <v>51135.4208</v>
      </c>
      <c r="X105" s="4">
        <v>0</v>
      </c>
      <c r="Y105" s="4">
        <v>0</v>
      </c>
      <c r="Z105" s="4">
        <v>0</v>
      </c>
      <c r="AA105" s="2" t="b">
        <v>0</v>
      </c>
      <c r="AB105" s="2" t="s">
        <v>27</v>
      </c>
      <c r="AC105" s="5">
        <v>44946.568552662036</v>
      </c>
      <c r="AD105" s="5">
        <v>44999.782470104168</v>
      </c>
      <c r="AE105" s="1" t="s">
        <v>27</v>
      </c>
      <c r="AF105" s="4">
        <v>64</v>
      </c>
      <c r="AG105" s="4">
        <v>11</v>
      </c>
    </row>
    <row r="106" spans="1:33" ht="26.25" hidden="1" x14ac:dyDescent="0.25">
      <c r="A106" s="1" t="s">
        <v>25</v>
      </c>
      <c r="B106" s="2">
        <v>3506940000</v>
      </c>
      <c r="C106" s="2" t="e">
        <f>VLOOKUP(B106,#REF!,3,FALSE)</f>
        <v>#REF!</v>
      </c>
      <c r="D106" s="1" t="s">
        <v>61</v>
      </c>
      <c r="E106" s="4">
        <v>15</v>
      </c>
      <c r="F106" s="3">
        <v>6295</v>
      </c>
      <c r="G106" s="19">
        <f t="shared" si="22"/>
        <v>0.38589864972200161</v>
      </c>
      <c r="H106" s="24">
        <f t="shared" si="23"/>
        <v>3865.768</v>
      </c>
      <c r="I106" s="21"/>
      <c r="J106" s="9">
        <f t="shared" si="24"/>
        <v>2921.518</v>
      </c>
      <c r="K106" s="17">
        <f t="shared" si="25"/>
        <v>0.53589864972200163</v>
      </c>
      <c r="L106" s="15">
        <f t="shared" si="26"/>
        <v>3246.1311111111108</v>
      </c>
      <c r="M106" s="3">
        <v>3205.65</v>
      </c>
      <c r="N106" s="8">
        <f t="shared" si="27"/>
        <v>343.55000000000018</v>
      </c>
      <c r="O106" s="3">
        <v>2518.5500000000002</v>
      </c>
      <c r="P106" s="3">
        <v>2175</v>
      </c>
      <c r="Q106" s="4">
        <v>15</v>
      </c>
      <c r="R106" s="4" t="s">
        <v>27</v>
      </c>
      <c r="S106" s="4">
        <v>0</v>
      </c>
      <c r="T106" s="4">
        <v>28</v>
      </c>
      <c r="U106" s="4">
        <v>13</v>
      </c>
      <c r="V106" s="2" t="s">
        <v>28</v>
      </c>
      <c r="W106" s="3">
        <v>37778.25</v>
      </c>
      <c r="X106" s="4">
        <v>0</v>
      </c>
      <c r="Y106" s="4">
        <v>0</v>
      </c>
      <c r="Z106" s="4">
        <v>0</v>
      </c>
      <c r="AA106" s="2" t="b">
        <v>0</v>
      </c>
      <c r="AB106" s="2" t="s">
        <v>27</v>
      </c>
      <c r="AC106" s="5">
        <v>44917.773349618052</v>
      </c>
      <c r="AD106" s="5">
        <v>44979.575136192128</v>
      </c>
      <c r="AE106" s="1" t="s">
        <v>27</v>
      </c>
      <c r="AF106" s="4">
        <v>93</v>
      </c>
      <c r="AG106" s="4">
        <v>31</v>
      </c>
    </row>
    <row r="107" spans="1:33" ht="26.25" hidden="1" x14ac:dyDescent="0.25">
      <c r="A107" s="1" t="s">
        <v>25</v>
      </c>
      <c r="B107" s="2">
        <v>3564090000</v>
      </c>
      <c r="C107" s="2" t="e">
        <f>VLOOKUP(B107,#REF!,3,FALSE)</f>
        <v>#REF!</v>
      </c>
      <c r="D107" s="1" t="s">
        <v>113</v>
      </c>
      <c r="E107" s="4">
        <v>4</v>
      </c>
      <c r="F107" s="3">
        <v>6082</v>
      </c>
      <c r="G107" s="19">
        <f t="shared" si="22"/>
        <v>0.31540154554422895</v>
      </c>
      <c r="H107" s="24">
        <f t="shared" si="23"/>
        <v>4163.7277999999997</v>
      </c>
      <c r="I107" s="21"/>
      <c r="J107" s="9">
        <f t="shared" si="24"/>
        <v>3251.4277999999995</v>
      </c>
      <c r="K107" s="17">
        <f t="shared" si="25"/>
        <v>0.46540154554422897</v>
      </c>
      <c r="L107" s="15">
        <f t="shared" si="26"/>
        <v>3612.697555555555</v>
      </c>
      <c r="M107" s="3">
        <v>4033</v>
      </c>
      <c r="N107" s="8">
        <f t="shared" si="27"/>
        <v>406.95499999999993</v>
      </c>
      <c r="O107" s="3">
        <v>2802.9549999999999</v>
      </c>
      <c r="P107" s="3">
        <v>2396</v>
      </c>
      <c r="Q107" s="4">
        <v>4</v>
      </c>
      <c r="R107" s="4" t="s">
        <v>27</v>
      </c>
      <c r="S107" s="4">
        <v>0</v>
      </c>
      <c r="T107" s="4">
        <v>11</v>
      </c>
      <c r="U107" s="4">
        <v>7</v>
      </c>
      <c r="V107" s="2" t="s">
        <v>28</v>
      </c>
      <c r="W107" s="3">
        <v>11211.82</v>
      </c>
      <c r="X107" s="4">
        <v>0</v>
      </c>
      <c r="Y107" s="4">
        <v>0</v>
      </c>
      <c r="Z107" s="4">
        <v>0</v>
      </c>
      <c r="AA107" s="2" t="b">
        <v>0</v>
      </c>
      <c r="AB107" s="2" t="s">
        <v>27</v>
      </c>
      <c r="AC107" s="5">
        <v>44904.648621215274</v>
      </c>
      <c r="AD107" s="5">
        <v>44994.6384477662</v>
      </c>
      <c r="AE107" s="1" t="s">
        <v>27</v>
      </c>
      <c r="AF107" s="4">
        <v>106</v>
      </c>
      <c r="AG107" s="4">
        <v>16</v>
      </c>
    </row>
    <row r="108" spans="1:33" ht="26.25" hidden="1" x14ac:dyDescent="0.25">
      <c r="A108" s="1" t="s">
        <v>25</v>
      </c>
      <c r="B108" s="2">
        <v>3548770000</v>
      </c>
      <c r="C108" s="2" t="e">
        <f>VLOOKUP(B108,#REF!,3,FALSE)</f>
        <v>#REF!</v>
      </c>
      <c r="D108" s="1" t="s">
        <v>112</v>
      </c>
      <c r="E108" s="4">
        <v>4</v>
      </c>
      <c r="F108" s="3">
        <v>7774</v>
      </c>
      <c r="G108" s="19">
        <f t="shared" si="22"/>
        <v>0.2878670439927965</v>
      </c>
      <c r="H108" s="24">
        <f t="shared" si="23"/>
        <v>5536.1216000000004</v>
      </c>
      <c r="I108" s="21"/>
      <c r="J108" s="9">
        <f t="shared" ref="J108:J114" si="28">+P108*1.16</f>
        <v>4370.0216</v>
      </c>
      <c r="K108" s="17">
        <f t="shared" si="25"/>
        <v>0.43786704399279652</v>
      </c>
      <c r="L108" s="15">
        <f t="shared" si="26"/>
        <v>4855.5795555555551</v>
      </c>
      <c r="M108" s="3">
        <v>4370.0200000000004</v>
      </c>
      <c r="N108" s="8">
        <f t="shared" si="27"/>
        <v>-327.52000000000044</v>
      </c>
      <c r="O108" s="3">
        <v>3439.74</v>
      </c>
      <c r="P108" s="3">
        <v>3767.26</v>
      </c>
      <c r="Q108" s="4">
        <v>4</v>
      </c>
      <c r="R108" s="4" t="s">
        <v>27</v>
      </c>
      <c r="S108" s="4">
        <v>0</v>
      </c>
      <c r="T108" s="4">
        <v>6</v>
      </c>
      <c r="U108" s="4">
        <v>2</v>
      </c>
      <c r="V108" s="2" t="s">
        <v>28</v>
      </c>
      <c r="W108" s="3">
        <v>13758.96</v>
      </c>
      <c r="X108" s="4">
        <v>0</v>
      </c>
      <c r="Y108" s="4">
        <v>0</v>
      </c>
      <c r="Z108" s="4">
        <v>0</v>
      </c>
      <c r="AA108" s="2" t="b">
        <v>0</v>
      </c>
      <c r="AB108" s="2" t="s">
        <v>27</v>
      </c>
      <c r="AC108" s="5">
        <v>44769.458333333328</v>
      </c>
      <c r="AD108" s="5">
        <v>44756.553456863425</v>
      </c>
      <c r="AE108" s="1" t="s">
        <v>27</v>
      </c>
      <c r="AF108" s="4">
        <v>241</v>
      </c>
      <c r="AG108" s="4">
        <v>254</v>
      </c>
    </row>
    <row r="109" spans="1:33" ht="26.25" hidden="1" x14ac:dyDescent="0.25">
      <c r="A109" s="1" t="s">
        <v>25</v>
      </c>
      <c r="B109" s="2">
        <v>3576070000</v>
      </c>
      <c r="C109" s="2" t="e">
        <f>VLOOKUP(B109,#REF!,3,FALSE)</f>
        <v>#REF!</v>
      </c>
      <c r="D109" s="1" t="s">
        <v>44</v>
      </c>
      <c r="E109" s="4">
        <v>26</v>
      </c>
      <c r="F109" s="3">
        <v>7995</v>
      </c>
      <c r="G109" s="19">
        <f t="shared" si="22"/>
        <v>0.30348112570356478</v>
      </c>
      <c r="H109" s="24">
        <f t="shared" si="23"/>
        <v>5568.6683999999996</v>
      </c>
      <c r="I109" s="21"/>
      <c r="J109" s="9">
        <f t="shared" si="28"/>
        <v>4369.4183999999996</v>
      </c>
      <c r="K109" s="17">
        <f t="shared" si="25"/>
        <v>0.4534811257035648</v>
      </c>
      <c r="L109" s="15">
        <f t="shared" si="26"/>
        <v>4854.9093333333331</v>
      </c>
      <c r="M109" s="3">
        <v>3366.55</v>
      </c>
      <c r="N109" s="8">
        <f t="shared" si="27"/>
        <v>-90.365483870967637</v>
      </c>
      <c r="O109" s="3">
        <v>3676.3745161290321</v>
      </c>
      <c r="P109" s="3">
        <v>3766.74</v>
      </c>
      <c r="Q109" s="4">
        <v>26</v>
      </c>
      <c r="R109" s="4" t="s">
        <v>27</v>
      </c>
      <c r="S109" s="4">
        <v>0</v>
      </c>
      <c r="T109" s="4">
        <v>38.200000000000003</v>
      </c>
      <c r="U109" s="4">
        <v>12.2</v>
      </c>
      <c r="V109" s="2" t="s">
        <v>28</v>
      </c>
      <c r="W109" s="3">
        <v>95585.737419354831</v>
      </c>
      <c r="X109" s="4">
        <v>0</v>
      </c>
      <c r="Y109" s="4">
        <v>0</v>
      </c>
      <c r="Z109" s="4">
        <v>0</v>
      </c>
      <c r="AA109" s="2" t="b">
        <v>0</v>
      </c>
      <c r="AB109" s="2" t="s">
        <v>27</v>
      </c>
      <c r="AC109" s="5">
        <v>44943.451063159722</v>
      </c>
      <c r="AD109" s="5">
        <v>45000.791132094906</v>
      </c>
      <c r="AE109" s="1" t="s">
        <v>27</v>
      </c>
      <c r="AF109" s="4">
        <v>67</v>
      </c>
      <c r="AG109" s="4">
        <v>10</v>
      </c>
    </row>
    <row r="110" spans="1:33" ht="26.25" hidden="1" x14ac:dyDescent="0.25">
      <c r="A110" s="1" t="s">
        <v>25</v>
      </c>
      <c r="B110" s="2">
        <v>3589760000</v>
      </c>
      <c r="C110" s="2" t="e">
        <f>VLOOKUP(B110,#REF!,3,FALSE)</f>
        <v>#REF!</v>
      </c>
      <c r="D110" s="1" t="s">
        <v>102</v>
      </c>
      <c r="E110" s="4">
        <v>4</v>
      </c>
      <c r="F110" s="3">
        <v>6995</v>
      </c>
      <c r="G110" s="19">
        <f t="shared" si="22"/>
        <v>0.32645941386704791</v>
      </c>
      <c r="H110" s="24">
        <f t="shared" si="23"/>
        <v>4711.4164000000001</v>
      </c>
      <c r="I110" s="21"/>
      <c r="J110" s="9">
        <f t="shared" si="28"/>
        <v>3662.1663999999996</v>
      </c>
      <c r="K110" s="17">
        <f t="shared" si="25"/>
        <v>0.47645941386704793</v>
      </c>
      <c r="L110" s="15">
        <f t="shared" si="26"/>
        <v>4069.0737777777772</v>
      </c>
      <c r="M110" s="3">
        <v>2816.37</v>
      </c>
      <c r="N110" s="8">
        <f t="shared" si="27"/>
        <v>-73.626250000000255</v>
      </c>
      <c r="O110" s="3">
        <v>3083.4137499999997</v>
      </c>
      <c r="P110" s="3">
        <v>3157.04</v>
      </c>
      <c r="Q110" s="4">
        <v>4</v>
      </c>
      <c r="R110" s="4" t="s">
        <v>27</v>
      </c>
      <c r="S110" s="4">
        <v>0</v>
      </c>
      <c r="T110" s="4">
        <v>19</v>
      </c>
      <c r="U110" s="4">
        <v>15</v>
      </c>
      <c r="V110" s="2" t="s">
        <v>28</v>
      </c>
      <c r="W110" s="3">
        <v>12333.654999999999</v>
      </c>
      <c r="X110" s="4">
        <v>0</v>
      </c>
      <c r="Y110" s="4">
        <v>0</v>
      </c>
      <c r="Z110" s="4">
        <v>0</v>
      </c>
      <c r="AA110" s="2" t="b">
        <v>0</v>
      </c>
      <c r="AB110" s="2" t="s">
        <v>27</v>
      </c>
      <c r="AC110" s="5">
        <v>44954.473815543977</v>
      </c>
      <c r="AD110" s="5">
        <v>44947.624070138889</v>
      </c>
      <c r="AE110" s="1" t="s">
        <v>27</v>
      </c>
      <c r="AF110" s="4">
        <v>56</v>
      </c>
      <c r="AG110" s="4">
        <v>63</v>
      </c>
    </row>
    <row r="111" spans="1:33" ht="26.25" hidden="1" x14ac:dyDescent="0.25">
      <c r="A111" s="1" t="s">
        <v>25</v>
      </c>
      <c r="B111" s="2">
        <v>3593900009</v>
      </c>
      <c r="C111" s="2" t="e">
        <f>VLOOKUP(B111,#REF!,3,FALSE)</f>
        <v>#REF!</v>
      </c>
      <c r="D111" s="1" t="s">
        <v>130</v>
      </c>
      <c r="E111" s="4">
        <v>2</v>
      </c>
      <c r="F111" s="3">
        <v>6299</v>
      </c>
      <c r="G111" s="19">
        <f t="shared" si="22"/>
        <v>0.316499444356247</v>
      </c>
      <c r="H111" s="24">
        <f t="shared" si="23"/>
        <v>4305.37</v>
      </c>
      <c r="I111" s="21"/>
      <c r="J111" s="9">
        <f t="shared" si="28"/>
        <v>3360.52</v>
      </c>
      <c r="K111" s="17">
        <f t="shared" si="25"/>
        <v>0.46649944435624702</v>
      </c>
      <c r="L111" s="15">
        <f t="shared" si="26"/>
        <v>3733.911111111111</v>
      </c>
      <c r="M111" s="3">
        <v>2897</v>
      </c>
      <c r="N111" s="8">
        <f t="shared" si="27"/>
        <v>0</v>
      </c>
      <c r="O111" s="3">
        <v>2897</v>
      </c>
      <c r="P111" s="3">
        <v>2897</v>
      </c>
      <c r="Q111" s="4">
        <v>2</v>
      </c>
      <c r="R111" s="4" t="s">
        <v>27</v>
      </c>
      <c r="S111" s="4">
        <v>0</v>
      </c>
      <c r="T111" s="4">
        <v>2</v>
      </c>
      <c r="U111" s="4">
        <v>0</v>
      </c>
      <c r="V111" s="2" t="s">
        <v>28</v>
      </c>
      <c r="W111" s="3">
        <v>5794</v>
      </c>
      <c r="X111" s="4">
        <v>0</v>
      </c>
      <c r="Y111" s="4">
        <v>0</v>
      </c>
      <c r="Z111" s="4">
        <v>0</v>
      </c>
      <c r="AA111" s="2" t="b">
        <v>0</v>
      </c>
      <c r="AB111" s="2" t="s">
        <v>27</v>
      </c>
      <c r="AC111" s="5">
        <v>44791.458333333328</v>
      </c>
      <c r="AD111" s="5" t="s">
        <v>27</v>
      </c>
      <c r="AE111" s="1" t="s">
        <v>27</v>
      </c>
      <c r="AF111" s="4">
        <v>219</v>
      </c>
      <c r="AG111" s="4" t="s">
        <v>27</v>
      </c>
    </row>
    <row r="112" spans="1:33" ht="26.25" hidden="1" x14ac:dyDescent="0.25">
      <c r="A112" s="1" t="s">
        <v>25</v>
      </c>
      <c r="B112" s="2">
        <v>3571250000</v>
      </c>
      <c r="C112" s="2" t="e">
        <f>VLOOKUP(B112,#REF!,3,FALSE)</f>
        <v>#REF!</v>
      </c>
      <c r="D112" s="1" t="s">
        <v>83</v>
      </c>
      <c r="E112" s="4">
        <v>7</v>
      </c>
      <c r="F112" s="3">
        <v>6794.9999999999991</v>
      </c>
      <c r="G112" s="19">
        <f t="shared" si="22"/>
        <v>0.28141904341427515</v>
      </c>
      <c r="H112" s="24">
        <f t="shared" si="23"/>
        <v>4882.7575999999999</v>
      </c>
      <c r="I112" s="21"/>
      <c r="J112" s="9">
        <f t="shared" si="28"/>
        <v>3863.5075999999999</v>
      </c>
      <c r="K112" s="17">
        <f t="shared" si="25"/>
        <v>0.43141904341427512</v>
      </c>
      <c r="L112" s="15">
        <f t="shared" si="26"/>
        <v>4292.786222222222</v>
      </c>
      <c r="M112" s="3">
        <v>3330.61</v>
      </c>
      <c r="N112" s="8">
        <f t="shared" si="27"/>
        <v>0</v>
      </c>
      <c r="O112" s="3">
        <v>3330.61</v>
      </c>
      <c r="P112" s="3">
        <v>3330.61</v>
      </c>
      <c r="Q112" s="4">
        <v>7</v>
      </c>
      <c r="R112" s="4" t="s">
        <v>27</v>
      </c>
      <c r="S112" s="4">
        <v>0</v>
      </c>
      <c r="T112" s="4">
        <v>24</v>
      </c>
      <c r="U112" s="4">
        <v>17</v>
      </c>
      <c r="V112" s="2" t="s">
        <v>28</v>
      </c>
      <c r="W112" s="3">
        <v>23314.27</v>
      </c>
      <c r="X112" s="4">
        <v>0</v>
      </c>
      <c r="Y112" s="4">
        <v>0</v>
      </c>
      <c r="Z112" s="4">
        <v>0</v>
      </c>
      <c r="AA112" s="2" t="b">
        <v>0</v>
      </c>
      <c r="AB112" s="2" t="s">
        <v>27</v>
      </c>
      <c r="AC112" s="5">
        <v>44875.439318090277</v>
      </c>
      <c r="AD112" s="5">
        <v>45001.742187534721</v>
      </c>
      <c r="AE112" s="1" t="s">
        <v>27</v>
      </c>
      <c r="AF112" s="4">
        <v>135</v>
      </c>
      <c r="AG112" s="4">
        <v>9</v>
      </c>
    </row>
    <row r="113" spans="1:33" ht="26.25" hidden="1" x14ac:dyDescent="0.25">
      <c r="A113" s="1" t="s">
        <v>25</v>
      </c>
      <c r="B113" s="2">
        <v>3117290000</v>
      </c>
      <c r="C113" s="2" t="e">
        <f>VLOOKUP(B113,#REF!,3,FALSE)</f>
        <v>#REF!</v>
      </c>
      <c r="D113" s="1" t="s">
        <v>101</v>
      </c>
      <c r="E113" s="4">
        <v>4</v>
      </c>
      <c r="F113" s="3">
        <v>6995</v>
      </c>
      <c r="G113" s="19">
        <f t="shared" si="22"/>
        <v>0.39793995711222296</v>
      </c>
      <c r="H113" s="24">
        <f t="shared" si="23"/>
        <v>4211.4100000000008</v>
      </c>
      <c r="I113" s="21"/>
      <c r="J113" s="9">
        <f t="shared" si="28"/>
        <v>3162.16</v>
      </c>
      <c r="K113" s="17">
        <f t="shared" si="25"/>
        <v>0.54793995711222299</v>
      </c>
      <c r="L113" s="15">
        <f t="shared" si="26"/>
        <v>3513.5111111111109</v>
      </c>
      <c r="M113" s="3">
        <v>3651.53</v>
      </c>
      <c r="N113" s="8">
        <f t="shared" si="27"/>
        <v>0</v>
      </c>
      <c r="O113" s="3">
        <v>2726</v>
      </c>
      <c r="P113" s="3">
        <v>2726</v>
      </c>
      <c r="Q113" s="4">
        <v>4</v>
      </c>
      <c r="R113" s="4" t="s">
        <v>27</v>
      </c>
      <c r="S113" s="4">
        <v>0</v>
      </c>
      <c r="T113" s="4">
        <v>6</v>
      </c>
      <c r="U113" s="4">
        <v>2</v>
      </c>
      <c r="V113" s="2" t="s">
        <v>28</v>
      </c>
      <c r="W113" s="3">
        <v>10904</v>
      </c>
      <c r="X113" s="4">
        <v>0</v>
      </c>
      <c r="Y113" s="4">
        <v>0</v>
      </c>
      <c r="Z113" s="4">
        <v>0</v>
      </c>
      <c r="AA113" s="2" t="b">
        <v>0</v>
      </c>
      <c r="AB113" s="2" t="s">
        <v>27</v>
      </c>
      <c r="AC113" s="5">
        <v>44904.648621215274</v>
      </c>
      <c r="AD113" s="5">
        <v>44826.724176122683</v>
      </c>
      <c r="AE113" s="1" t="s">
        <v>27</v>
      </c>
      <c r="AF113" s="4">
        <v>106</v>
      </c>
      <c r="AG113" s="4">
        <v>184</v>
      </c>
    </row>
    <row r="114" spans="1:33" ht="26.25" hidden="1" x14ac:dyDescent="0.25">
      <c r="A114" s="1" t="s">
        <v>25</v>
      </c>
      <c r="B114" s="2">
        <v>3561550000</v>
      </c>
      <c r="C114" s="2" t="e">
        <f>VLOOKUP(B114,#REF!,3,FALSE)</f>
        <v>#REF!</v>
      </c>
      <c r="D114" s="1" t="s">
        <v>147</v>
      </c>
      <c r="E114" s="4">
        <v>1</v>
      </c>
      <c r="F114" s="3">
        <v>9699</v>
      </c>
      <c r="G114" s="19">
        <f t="shared" si="22"/>
        <v>0.23776781111454789</v>
      </c>
      <c r="H114" s="24">
        <f t="shared" si="23"/>
        <v>7392.8899999999994</v>
      </c>
      <c r="I114" s="21"/>
      <c r="J114" s="9">
        <f t="shared" si="28"/>
        <v>5938.04</v>
      </c>
      <c r="K114" s="17">
        <f t="shared" si="25"/>
        <v>0.38776781111454789</v>
      </c>
      <c r="L114" s="15">
        <f t="shared" si="26"/>
        <v>6597.8222222222221</v>
      </c>
      <c r="M114" s="3">
        <v>5119</v>
      </c>
      <c r="N114" s="8">
        <f t="shared" si="27"/>
        <v>0</v>
      </c>
      <c r="O114" s="3">
        <v>5119</v>
      </c>
      <c r="P114" s="3">
        <v>5119</v>
      </c>
      <c r="Q114" s="4">
        <v>1</v>
      </c>
      <c r="R114" s="4" t="s">
        <v>27</v>
      </c>
      <c r="S114" s="4">
        <v>0</v>
      </c>
      <c r="T114" s="4">
        <v>2</v>
      </c>
      <c r="U114" s="4">
        <v>1</v>
      </c>
      <c r="V114" s="2" t="s">
        <v>28</v>
      </c>
      <c r="W114" s="3">
        <v>1</v>
      </c>
      <c r="X114" s="4">
        <v>0</v>
      </c>
      <c r="Y114" s="4">
        <v>0</v>
      </c>
      <c r="Z114" s="4">
        <v>0</v>
      </c>
      <c r="AA114" s="2" t="b">
        <v>0</v>
      </c>
      <c r="AB114" s="2" t="s">
        <v>27</v>
      </c>
      <c r="AC114" s="5">
        <v>44826.458333333328</v>
      </c>
      <c r="AD114" s="5">
        <v>44826.743201504629</v>
      </c>
      <c r="AE114" s="1" t="s">
        <v>27</v>
      </c>
      <c r="AF114" s="4">
        <v>184</v>
      </c>
      <c r="AG114" s="4">
        <v>184</v>
      </c>
    </row>
    <row r="115" spans="1:33" ht="26.25" hidden="1" x14ac:dyDescent="0.25">
      <c r="A115" s="1" t="s">
        <v>25</v>
      </c>
      <c r="B115" s="2">
        <v>15498470000</v>
      </c>
      <c r="C115" s="2" t="e">
        <f>VLOOKUP(B115,#REF!,3,FALSE)</f>
        <v>#REF!</v>
      </c>
      <c r="D115" s="1" t="s">
        <v>52</v>
      </c>
      <c r="E115" s="4">
        <v>21</v>
      </c>
      <c r="F115" s="3">
        <v>6299</v>
      </c>
      <c r="G115" s="19">
        <f t="shared" si="22"/>
        <v>0.30224259633048334</v>
      </c>
      <c r="H115" s="24">
        <f t="shared" si="23"/>
        <v>4395.1738857142855</v>
      </c>
      <c r="I115" s="21"/>
      <c r="J115" s="9">
        <f>+O115*1.16</f>
        <v>3450.3238857142856</v>
      </c>
      <c r="K115" s="17">
        <f t="shared" si="25"/>
        <v>0.4522425963304833</v>
      </c>
      <c r="L115" s="15">
        <f t="shared" si="26"/>
        <v>3833.6932063492059</v>
      </c>
      <c r="M115" s="3">
        <v>2805.92</v>
      </c>
      <c r="N115" s="8">
        <f t="shared" si="27"/>
        <v>195.25714285714321</v>
      </c>
      <c r="O115" s="3">
        <v>2974.4171428571431</v>
      </c>
      <c r="P115" s="3">
        <v>2779.16</v>
      </c>
      <c r="Q115" s="4">
        <v>21</v>
      </c>
      <c r="R115" s="4" t="s">
        <v>27</v>
      </c>
      <c r="S115" s="4">
        <v>0</v>
      </c>
      <c r="T115" s="4">
        <v>25</v>
      </c>
      <c r="U115" s="4">
        <v>4</v>
      </c>
      <c r="V115" s="2" t="s">
        <v>28</v>
      </c>
      <c r="W115" s="3">
        <v>62462.76</v>
      </c>
      <c r="X115" s="4">
        <v>0</v>
      </c>
      <c r="Y115" s="4">
        <v>0</v>
      </c>
      <c r="Z115" s="4">
        <v>0</v>
      </c>
      <c r="AA115" s="2" t="b">
        <v>0</v>
      </c>
      <c r="AB115" s="2" t="s">
        <v>27</v>
      </c>
      <c r="AC115" s="5">
        <v>44799.458333333328</v>
      </c>
      <c r="AD115" s="5">
        <v>44711.875643402775</v>
      </c>
      <c r="AE115" s="1" t="s">
        <v>27</v>
      </c>
      <c r="AF115" s="4">
        <v>211</v>
      </c>
      <c r="AG115" s="4">
        <v>299</v>
      </c>
    </row>
    <row r="116" spans="1:33" ht="26.25" hidden="1" x14ac:dyDescent="0.25">
      <c r="A116" s="1" t="s">
        <v>25</v>
      </c>
      <c r="B116" s="2">
        <v>15493040000</v>
      </c>
      <c r="C116" s="2" t="e">
        <f>VLOOKUP(B116,#REF!,3,FALSE)</f>
        <v>#REF!</v>
      </c>
      <c r="D116" s="1" t="s">
        <v>123</v>
      </c>
      <c r="E116" s="4">
        <v>4</v>
      </c>
      <c r="F116" s="3">
        <v>6507.0000000000009</v>
      </c>
      <c r="G116" s="19">
        <f t="shared" si="22"/>
        <v>0.21803977255263582</v>
      </c>
      <c r="H116" s="24">
        <f t="shared" si="23"/>
        <v>5088.2151999999996</v>
      </c>
      <c r="I116" s="21"/>
      <c r="J116" s="9">
        <f>+P116*1.16</f>
        <v>4112.1651999999995</v>
      </c>
      <c r="K116" s="17">
        <f t="shared" si="25"/>
        <v>0.36803977255263581</v>
      </c>
      <c r="L116" s="15">
        <f t="shared" si="26"/>
        <v>4569.072444444444</v>
      </c>
      <c r="M116" s="3">
        <v>2324.98</v>
      </c>
      <c r="N116" s="8">
        <f t="shared" si="27"/>
        <v>-99.201250000000073</v>
      </c>
      <c r="O116" s="3">
        <v>3445.7687499999997</v>
      </c>
      <c r="P116" s="3">
        <v>3544.97</v>
      </c>
      <c r="Q116" s="4">
        <v>4</v>
      </c>
      <c r="R116" s="4" t="s">
        <v>27</v>
      </c>
      <c r="S116" s="4">
        <v>0</v>
      </c>
      <c r="T116" s="4">
        <v>18</v>
      </c>
      <c r="U116" s="4">
        <v>14</v>
      </c>
      <c r="V116" s="2" t="s">
        <v>28</v>
      </c>
      <c r="W116" s="3">
        <v>13783.074999999999</v>
      </c>
      <c r="X116" s="4">
        <v>0</v>
      </c>
      <c r="Y116" s="4">
        <v>0</v>
      </c>
      <c r="Z116" s="4">
        <v>0</v>
      </c>
      <c r="AA116" s="2" t="b">
        <v>0</v>
      </c>
      <c r="AB116" s="2" t="s">
        <v>27</v>
      </c>
      <c r="AC116" s="5">
        <v>44988.540016979168</v>
      </c>
      <c r="AD116" s="5">
        <v>44967.766189965274</v>
      </c>
      <c r="AE116" s="1" t="s">
        <v>27</v>
      </c>
      <c r="AF116" s="4">
        <v>22</v>
      </c>
      <c r="AG116" s="4">
        <v>43</v>
      </c>
    </row>
    <row r="117" spans="1:33" ht="26.25" hidden="1" x14ac:dyDescent="0.25">
      <c r="A117" s="1" t="s">
        <v>25</v>
      </c>
      <c r="B117" s="2">
        <v>4505640009</v>
      </c>
      <c r="C117" s="2" t="e">
        <f>VLOOKUP(B117,#REF!,3,FALSE)</f>
        <v>#REF!</v>
      </c>
      <c r="D117" s="1" t="s">
        <v>115</v>
      </c>
      <c r="E117" s="4">
        <v>4</v>
      </c>
      <c r="F117" s="3">
        <v>5448</v>
      </c>
      <c r="G117" s="19">
        <f t="shared" si="22"/>
        <v>0.26039508076358298</v>
      </c>
      <c r="H117" s="24">
        <f t="shared" si="23"/>
        <v>4029.3676</v>
      </c>
      <c r="I117" s="21"/>
      <c r="J117" s="9">
        <f>+P117*1.16</f>
        <v>3212.1675999999998</v>
      </c>
      <c r="K117" s="17">
        <f t="shared" si="25"/>
        <v>0.410395080763583</v>
      </c>
      <c r="L117" s="15">
        <f t="shared" si="26"/>
        <v>3569.0751111111108</v>
      </c>
      <c r="M117" s="3">
        <v>1979</v>
      </c>
      <c r="N117" s="8">
        <f t="shared" si="27"/>
        <v>-34.162499999999909</v>
      </c>
      <c r="O117" s="3">
        <v>2734.9475000000002</v>
      </c>
      <c r="P117" s="3">
        <v>2769.11</v>
      </c>
      <c r="Q117" s="4">
        <v>4</v>
      </c>
      <c r="R117" s="4" t="s">
        <v>27</v>
      </c>
      <c r="S117" s="4">
        <v>0</v>
      </c>
      <c r="T117" s="4">
        <v>13</v>
      </c>
      <c r="U117" s="4">
        <v>9</v>
      </c>
      <c r="V117" s="2" t="s">
        <v>28</v>
      </c>
      <c r="W117" s="3">
        <v>10939.79</v>
      </c>
      <c r="X117" s="4">
        <v>0</v>
      </c>
      <c r="Y117" s="4">
        <v>0</v>
      </c>
      <c r="Z117" s="4">
        <v>0</v>
      </c>
      <c r="AA117" s="2" t="b">
        <v>0</v>
      </c>
      <c r="AB117" s="2" t="s">
        <v>27</v>
      </c>
      <c r="AC117" s="5">
        <v>45000.737880706016</v>
      </c>
      <c r="AD117" s="5">
        <v>44952.512054895829</v>
      </c>
      <c r="AE117" s="1" t="s">
        <v>27</v>
      </c>
      <c r="AF117" s="4">
        <v>10</v>
      </c>
      <c r="AG117" s="4">
        <v>58</v>
      </c>
    </row>
    <row r="118" spans="1:33" ht="26.25" hidden="1" x14ac:dyDescent="0.25">
      <c r="A118" s="1" t="s">
        <v>25</v>
      </c>
      <c r="B118" s="2">
        <v>3118890009</v>
      </c>
      <c r="C118" s="2" t="e">
        <f>VLOOKUP(B118,#REF!,3,FALSE)</f>
        <v>#REF!</v>
      </c>
      <c r="D118" s="1" t="s">
        <v>103</v>
      </c>
      <c r="E118" s="4">
        <v>4</v>
      </c>
      <c r="F118" s="3">
        <v>7995</v>
      </c>
      <c r="G118" s="19">
        <f t="shared" si="22"/>
        <v>0.31142338961851157</v>
      </c>
      <c r="H118" s="24">
        <f t="shared" si="23"/>
        <v>5505.17</v>
      </c>
      <c r="I118" s="21"/>
      <c r="J118" s="9">
        <f>+P118*1.16</f>
        <v>4305.92</v>
      </c>
      <c r="K118" s="17">
        <f t="shared" si="25"/>
        <v>0.46142338961851154</v>
      </c>
      <c r="L118" s="15">
        <f t="shared" si="26"/>
        <v>4784.3555555555558</v>
      </c>
      <c r="M118" s="3">
        <v>3712</v>
      </c>
      <c r="N118" s="8">
        <f t="shared" si="27"/>
        <v>0</v>
      </c>
      <c r="O118" s="3">
        <v>3712</v>
      </c>
      <c r="P118" s="3">
        <v>3712</v>
      </c>
      <c r="Q118" s="4">
        <v>4</v>
      </c>
      <c r="R118" s="4" t="s">
        <v>27</v>
      </c>
      <c r="S118" s="4">
        <v>0</v>
      </c>
      <c r="T118" s="4">
        <v>4</v>
      </c>
      <c r="U118" s="4">
        <v>0</v>
      </c>
      <c r="V118" s="2" t="s">
        <v>28</v>
      </c>
      <c r="W118" s="3">
        <v>14848</v>
      </c>
      <c r="X118" s="4">
        <v>0</v>
      </c>
      <c r="Y118" s="4">
        <v>0</v>
      </c>
      <c r="Z118" s="4">
        <v>0</v>
      </c>
      <c r="AA118" s="2" t="b">
        <v>0</v>
      </c>
      <c r="AB118" s="2" t="s">
        <v>27</v>
      </c>
      <c r="AC118" s="5">
        <v>44791.458333333328</v>
      </c>
      <c r="AD118" s="5" t="s">
        <v>27</v>
      </c>
      <c r="AE118" s="1" t="s">
        <v>27</v>
      </c>
      <c r="AF118" s="4">
        <v>219</v>
      </c>
      <c r="AG118" s="4" t="s">
        <v>27</v>
      </c>
    </row>
    <row r="119" spans="1:33" ht="26.25" hidden="1" x14ac:dyDescent="0.25">
      <c r="A119" s="1" t="s">
        <v>25</v>
      </c>
      <c r="B119" s="2">
        <v>15571940000</v>
      </c>
      <c r="C119" s="2" t="e">
        <f>VLOOKUP(B119,#REF!,3,FALSE)</f>
        <v>#REF!</v>
      </c>
      <c r="D119" s="1" t="s">
        <v>116</v>
      </c>
      <c r="E119" s="4">
        <v>4</v>
      </c>
      <c r="F119" s="3">
        <v>7994.9999999999991</v>
      </c>
      <c r="G119" s="19">
        <f t="shared" si="22"/>
        <v>0.30173713570981853</v>
      </c>
      <c r="H119" s="24">
        <f t="shared" si="23"/>
        <v>5582.6116000000002</v>
      </c>
      <c r="I119" s="21"/>
      <c r="J119" s="9">
        <f>+O119*1.16</f>
        <v>4383.3616000000002</v>
      </c>
      <c r="K119" s="17">
        <f t="shared" si="25"/>
        <v>0.45173713570981855</v>
      </c>
      <c r="L119" s="15">
        <f t="shared" si="26"/>
        <v>4870.4017777777781</v>
      </c>
      <c r="M119" s="3">
        <v>2724.68</v>
      </c>
      <c r="N119" s="8">
        <f t="shared" si="27"/>
        <v>166.71000000000004</v>
      </c>
      <c r="O119" s="3">
        <v>3778.76</v>
      </c>
      <c r="P119" s="3">
        <v>3612.05</v>
      </c>
      <c r="Q119" s="4">
        <v>4</v>
      </c>
      <c r="R119" s="4" t="s">
        <v>27</v>
      </c>
      <c r="S119" s="4">
        <v>0</v>
      </c>
      <c r="T119" s="4">
        <v>21</v>
      </c>
      <c r="U119" s="4">
        <v>17</v>
      </c>
      <c r="V119" s="2" t="s">
        <v>28</v>
      </c>
      <c r="W119" s="3">
        <v>15115.04</v>
      </c>
      <c r="X119" s="4">
        <v>0</v>
      </c>
      <c r="Y119" s="4">
        <v>0</v>
      </c>
      <c r="Z119" s="4">
        <v>0</v>
      </c>
      <c r="AA119" s="2" t="b">
        <v>0</v>
      </c>
      <c r="AB119" s="2" t="s">
        <v>27</v>
      </c>
      <c r="AC119" s="5">
        <v>44700.458333333328</v>
      </c>
      <c r="AD119" s="5">
        <v>44825.773661921296</v>
      </c>
      <c r="AE119" s="1" t="s">
        <v>27</v>
      </c>
      <c r="AF119" s="4">
        <v>310</v>
      </c>
      <c r="AG119" s="4">
        <v>185</v>
      </c>
    </row>
    <row r="120" spans="1:33" ht="26.25" hidden="1" x14ac:dyDescent="0.25">
      <c r="A120" s="1" t="s">
        <v>25</v>
      </c>
      <c r="B120" s="2">
        <v>3592210000</v>
      </c>
      <c r="C120" s="2" t="e">
        <f>VLOOKUP(B120,#REF!,3,FALSE)</f>
        <v>#REF!</v>
      </c>
      <c r="D120" s="1" t="s">
        <v>64</v>
      </c>
      <c r="E120" s="4">
        <v>13</v>
      </c>
      <c r="F120" s="3">
        <v>9020</v>
      </c>
      <c r="G120" s="19">
        <f t="shared" si="22"/>
        <v>0.26445809541345566</v>
      </c>
      <c r="H120" s="24">
        <f t="shared" si="23"/>
        <v>6634.5879793706299</v>
      </c>
      <c r="I120" s="21"/>
      <c r="J120" s="9">
        <f>+O120*1.16</f>
        <v>5281.5879793706299</v>
      </c>
      <c r="K120" s="17">
        <f t="shared" si="25"/>
        <v>0.41445809541345568</v>
      </c>
      <c r="L120" s="15">
        <f t="shared" si="26"/>
        <v>5868.431088189589</v>
      </c>
      <c r="M120" s="3">
        <v>5258.97</v>
      </c>
      <c r="N120" s="8">
        <f t="shared" si="27"/>
        <v>883.09308566433629</v>
      </c>
      <c r="O120" s="3">
        <v>4553.0930856643363</v>
      </c>
      <c r="P120" s="3">
        <v>3670</v>
      </c>
      <c r="Q120" s="4">
        <v>13</v>
      </c>
      <c r="R120" s="4" t="s">
        <v>27</v>
      </c>
      <c r="S120" s="4">
        <v>0</v>
      </c>
      <c r="T120" s="4">
        <v>35.1</v>
      </c>
      <c r="U120" s="4">
        <v>22.1</v>
      </c>
      <c r="V120" s="2" t="s">
        <v>28</v>
      </c>
      <c r="W120" s="3">
        <v>59190.210113636371</v>
      </c>
      <c r="X120" s="4">
        <v>0</v>
      </c>
      <c r="Y120" s="4">
        <v>0</v>
      </c>
      <c r="Z120" s="4">
        <v>0</v>
      </c>
      <c r="AA120" s="2" t="b">
        <v>0</v>
      </c>
      <c r="AB120" s="2" t="s">
        <v>27</v>
      </c>
      <c r="AC120" s="5">
        <v>44917.778567442125</v>
      </c>
      <c r="AD120" s="5">
        <v>44911.550689502314</v>
      </c>
      <c r="AE120" s="1" t="s">
        <v>27</v>
      </c>
      <c r="AF120" s="4">
        <v>93</v>
      </c>
      <c r="AG120" s="4">
        <v>99</v>
      </c>
    </row>
    <row r="121" spans="1:33" ht="26.25" hidden="1" x14ac:dyDescent="0.25">
      <c r="A121" s="1" t="s">
        <v>25</v>
      </c>
      <c r="B121" s="2">
        <v>450188000010</v>
      </c>
      <c r="C121" s="2" t="e">
        <f>VLOOKUP(B121,#REF!,3,FALSE)</f>
        <v>#REF!</v>
      </c>
      <c r="D121" s="1" t="s">
        <v>99</v>
      </c>
      <c r="E121" s="4">
        <v>4</v>
      </c>
      <c r="F121" s="3">
        <v>6825</v>
      </c>
      <c r="G121" s="19">
        <f t="shared" si="22"/>
        <v>0.2435961904761906</v>
      </c>
      <c r="H121" s="24">
        <f t="shared" si="23"/>
        <v>5162.4559999999992</v>
      </c>
      <c r="I121" s="21"/>
      <c r="J121" s="9">
        <f>+P121*1.16</f>
        <v>4138.7059999999992</v>
      </c>
      <c r="K121" s="17">
        <f t="shared" si="25"/>
        <v>0.3935961904761906</v>
      </c>
      <c r="L121" s="15">
        <f t="shared" si="26"/>
        <v>4598.562222222221</v>
      </c>
      <c r="M121" s="3">
        <v>0</v>
      </c>
      <c r="N121" s="8">
        <f t="shared" si="27"/>
        <v>0</v>
      </c>
      <c r="O121" s="3">
        <v>3567.85</v>
      </c>
      <c r="P121" s="3">
        <v>3567.85</v>
      </c>
      <c r="Q121" s="4">
        <v>4</v>
      </c>
      <c r="R121" s="4" t="s">
        <v>27</v>
      </c>
      <c r="S121" s="4">
        <v>0</v>
      </c>
      <c r="T121" s="4">
        <v>14</v>
      </c>
      <c r="U121" s="4">
        <v>10</v>
      </c>
      <c r="V121" s="2" t="s">
        <v>28</v>
      </c>
      <c r="W121" s="3">
        <v>14271.4</v>
      </c>
      <c r="X121" s="4">
        <v>0</v>
      </c>
      <c r="Y121" s="4">
        <v>0</v>
      </c>
      <c r="Z121" s="4">
        <v>0</v>
      </c>
      <c r="AA121" s="2" t="b">
        <v>0</v>
      </c>
      <c r="AB121" s="2" t="s">
        <v>27</v>
      </c>
      <c r="AC121" s="5">
        <v>44834.458333333328</v>
      </c>
      <c r="AD121" s="5">
        <v>44895.491632951387</v>
      </c>
      <c r="AE121" s="1" t="s">
        <v>27</v>
      </c>
      <c r="AF121" s="4">
        <v>176</v>
      </c>
      <c r="AG121" s="4">
        <v>115</v>
      </c>
    </row>
    <row r="122" spans="1:33" ht="26.25" hidden="1" x14ac:dyDescent="0.25">
      <c r="A122" s="16" t="s">
        <v>25</v>
      </c>
      <c r="B122" s="2">
        <v>3500200000</v>
      </c>
      <c r="C122" s="2" t="e">
        <f>VLOOKUP(B122,#REF!,3,FALSE)</f>
        <v>#REF!</v>
      </c>
      <c r="D122" s="1" t="s">
        <v>97</v>
      </c>
      <c r="E122" s="4">
        <v>4</v>
      </c>
      <c r="F122" s="3">
        <v>3298.9999999999995</v>
      </c>
      <c r="G122" s="19">
        <f t="shared" si="22"/>
        <v>0.2772891179145196</v>
      </c>
      <c r="H122" s="24">
        <f t="shared" si="23"/>
        <v>2384.2231999999995</v>
      </c>
      <c r="I122" s="21"/>
      <c r="J122" s="9">
        <f>+P122*1.16</f>
        <v>1889.3731999999998</v>
      </c>
      <c r="K122" s="17">
        <f t="shared" si="25"/>
        <v>0.42728911791451957</v>
      </c>
      <c r="L122" s="15">
        <f t="shared" si="26"/>
        <v>2099.3035555555552</v>
      </c>
      <c r="M122" s="3">
        <v>1628.77</v>
      </c>
      <c r="N122" s="8">
        <f t="shared" si="27"/>
        <v>0</v>
      </c>
      <c r="O122" s="3">
        <v>1628.77</v>
      </c>
      <c r="P122" s="3">
        <v>1628.77</v>
      </c>
      <c r="Q122" s="4">
        <v>4</v>
      </c>
      <c r="R122" s="4" t="s">
        <v>27</v>
      </c>
      <c r="S122" s="4">
        <v>0</v>
      </c>
      <c r="T122" s="4">
        <v>4</v>
      </c>
      <c r="U122" s="4">
        <v>0</v>
      </c>
      <c r="V122" s="2" t="s">
        <v>28</v>
      </c>
      <c r="W122" s="3">
        <v>6515.08</v>
      </c>
      <c r="X122" s="4">
        <v>0</v>
      </c>
      <c r="Y122" s="4">
        <v>0</v>
      </c>
      <c r="Z122" s="4">
        <v>0</v>
      </c>
      <c r="AA122" s="2" t="b">
        <v>0</v>
      </c>
      <c r="AB122" s="2" t="s">
        <v>27</v>
      </c>
      <c r="AC122" s="5">
        <v>44999.443090624998</v>
      </c>
      <c r="AD122" s="5" t="s">
        <v>27</v>
      </c>
      <c r="AE122" s="1" t="s">
        <v>27</v>
      </c>
      <c r="AF122" s="4">
        <v>11</v>
      </c>
      <c r="AG122" s="4" t="s">
        <v>27</v>
      </c>
    </row>
    <row r="123" spans="1:33" ht="26.25" hidden="1" x14ac:dyDescent="0.25">
      <c r="A123" s="1" t="s">
        <v>25</v>
      </c>
      <c r="B123" s="2">
        <v>3592320009</v>
      </c>
      <c r="C123" s="2" t="e">
        <f>VLOOKUP(B123,#REF!,3,FALSE)</f>
        <v>#REF!</v>
      </c>
      <c r="D123" s="1" t="s">
        <v>137</v>
      </c>
      <c r="E123" s="4">
        <v>2</v>
      </c>
      <c r="F123" s="3">
        <v>5795</v>
      </c>
      <c r="G123" s="19">
        <f t="shared" si="22"/>
        <v>0.46706988783433989</v>
      </c>
      <c r="H123" s="24">
        <f t="shared" si="23"/>
        <v>3088.3300000000004</v>
      </c>
      <c r="I123" s="21"/>
      <c r="J123" s="9">
        <f>+O123*1.16</f>
        <v>2219.08</v>
      </c>
      <c r="K123" s="17">
        <f t="shared" si="25"/>
        <v>0.61706988783433991</v>
      </c>
      <c r="L123" s="15">
        <f t="shared" si="26"/>
        <v>2465.6444444444442</v>
      </c>
      <c r="M123" s="3">
        <v>2077.6</v>
      </c>
      <c r="N123" s="8">
        <f t="shared" si="27"/>
        <v>334</v>
      </c>
      <c r="O123" s="3">
        <v>1913</v>
      </c>
      <c r="P123" s="3">
        <v>1579</v>
      </c>
      <c r="Q123" s="4">
        <v>2</v>
      </c>
      <c r="R123" s="4" t="s">
        <v>27</v>
      </c>
      <c r="S123" s="4">
        <v>0</v>
      </c>
      <c r="T123" s="4">
        <v>16</v>
      </c>
      <c r="U123" s="4">
        <v>14</v>
      </c>
      <c r="V123" s="2" t="s">
        <v>28</v>
      </c>
      <c r="W123" s="3">
        <v>3826</v>
      </c>
      <c r="X123" s="4">
        <v>0</v>
      </c>
      <c r="Y123" s="4">
        <v>0</v>
      </c>
      <c r="Z123" s="4">
        <v>0</v>
      </c>
      <c r="AA123" s="2" t="b">
        <v>0</v>
      </c>
      <c r="AB123" s="2" t="s">
        <v>27</v>
      </c>
      <c r="AC123" s="5">
        <v>44592.767124803242</v>
      </c>
      <c r="AD123" s="5">
        <v>44930.788430208333</v>
      </c>
      <c r="AE123" s="1" t="s">
        <v>27</v>
      </c>
      <c r="AF123" s="4">
        <v>418</v>
      </c>
      <c r="AG123" s="4">
        <v>80</v>
      </c>
    </row>
    <row r="124" spans="1:33" ht="26.25" hidden="1" x14ac:dyDescent="0.25">
      <c r="A124" s="2" t="s">
        <v>0</v>
      </c>
      <c r="B124" s="2" t="s">
        <v>1</v>
      </c>
      <c r="C124" s="2" t="e">
        <f>VLOOKUP(B124,#REF!,3,FALSE)</f>
        <v>#REF!</v>
      </c>
      <c r="D124" s="2" t="s">
        <v>2</v>
      </c>
      <c r="E124" s="2" t="s">
        <v>10</v>
      </c>
      <c r="F124" s="2" t="s">
        <v>6</v>
      </c>
      <c r="G124" s="7"/>
      <c r="H124" s="24" t="e">
        <f t="shared" si="23"/>
        <v>#VALUE!</v>
      </c>
      <c r="I124" s="22"/>
      <c r="J124" s="7"/>
      <c r="K124" s="7" t="s">
        <v>154</v>
      </c>
      <c r="L124" s="2"/>
      <c r="M124" s="2" t="s">
        <v>3</v>
      </c>
      <c r="N124" s="2"/>
      <c r="O124" s="2" t="s">
        <v>4</v>
      </c>
      <c r="P124" s="2" t="s">
        <v>5</v>
      </c>
      <c r="Q124" s="2" t="s">
        <v>7</v>
      </c>
      <c r="R124" s="2" t="s">
        <v>8</v>
      </c>
      <c r="S124" s="2" t="s">
        <v>9</v>
      </c>
      <c r="T124" s="2" t="s">
        <v>11</v>
      </c>
      <c r="U124" s="2" t="s">
        <v>12</v>
      </c>
      <c r="V124" s="2" t="s">
        <v>13</v>
      </c>
      <c r="W124" s="2" t="s">
        <v>14</v>
      </c>
      <c r="X124" s="2" t="s">
        <v>15</v>
      </c>
      <c r="Y124" s="2" t="s">
        <v>16</v>
      </c>
      <c r="Z124" s="2" t="s">
        <v>17</v>
      </c>
      <c r="AA124" s="2" t="s">
        <v>18</v>
      </c>
      <c r="AB124" s="2" t="s">
        <v>19</v>
      </c>
      <c r="AC124" s="2" t="s">
        <v>20</v>
      </c>
      <c r="AD124" s="2" t="s">
        <v>21</v>
      </c>
      <c r="AE124" s="2" t="s">
        <v>22</v>
      </c>
      <c r="AF124" s="2" t="s">
        <v>23</v>
      </c>
      <c r="AG124" s="2" t="s">
        <v>24</v>
      </c>
    </row>
    <row r="125" spans="1:33" ht="15.75" hidden="1" customHeight="1" x14ac:dyDescent="0.25">
      <c r="A125" s="2" t="s">
        <v>0</v>
      </c>
      <c r="B125" s="2" t="s">
        <v>1</v>
      </c>
      <c r="D125" s="2" t="s">
        <v>2</v>
      </c>
      <c r="E125" s="2" t="s">
        <v>10</v>
      </c>
      <c r="F125" s="2" t="s">
        <v>155</v>
      </c>
      <c r="G125" s="18" t="s">
        <v>156</v>
      </c>
      <c r="H125" s="20"/>
      <c r="I125" s="20"/>
      <c r="J125" s="7" t="s">
        <v>153</v>
      </c>
      <c r="K125" s="7"/>
      <c r="L125" s="14"/>
      <c r="M125" s="2" t="s">
        <v>3</v>
      </c>
      <c r="N125" s="7"/>
      <c r="O125" s="2" t="s">
        <v>4</v>
      </c>
      <c r="P125" s="2" t="s">
        <v>5</v>
      </c>
      <c r="Q125" s="2" t="s">
        <v>7</v>
      </c>
      <c r="R125" s="2" t="s">
        <v>8</v>
      </c>
      <c r="S125" s="2" t="s">
        <v>9</v>
      </c>
      <c r="T125" s="2" t="s">
        <v>11</v>
      </c>
      <c r="U125" s="2" t="s">
        <v>12</v>
      </c>
      <c r="V125" s="2" t="s">
        <v>13</v>
      </c>
      <c r="W125" s="2" t="s">
        <v>14</v>
      </c>
      <c r="X125" s="2" t="s">
        <v>15</v>
      </c>
      <c r="Y125" s="2" t="s">
        <v>16</v>
      </c>
      <c r="Z125" s="2" t="s">
        <v>17</v>
      </c>
      <c r="AA125" s="2" t="s">
        <v>18</v>
      </c>
      <c r="AB125" s="2" t="s">
        <v>19</v>
      </c>
      <c r="AC125" s="2" t="s">
        <v>20</v>
      </c>
      <c r="AD125" s="2" t="s">
        <v>21</v>
      </c>
      <c r="AE125" s="2" t="s">
        <v>22</v>
      </c>
      <c r="AF125" s="2" t="s">
        <v>23</v>
      </c>
      <c r="AG125" s="2" t="s">
        <v>24</v>
      </c>
    </row>
    <row r="126" spans="1:33" hidden="1" x14ac:dyDescent="0.25">
      <c r="A126" s="2" t="s">
        <v>0</v>
      </c>
      <c r="B126" s="2" t="s">
        <v>1</v>
      </c>
      <c r="D126" s="2" t="s">
        <v>2</v>
      </c>
      <c r="E126" s="2" t="s">
        <v>10</v>
      </c>
      <c r="F126" s="2" t="s">
        <v>6</v>
      </c>
      <c r="G126" s="7"/>
      <c r="H126" s="22"/>
      <c r="I126" s="22"/>
      <c r="J126" s="7"/>
      <c r="K126" s="7"/>
      <c r="L126" s="2"/>
      <c r="M126" s="2" t="s">
        <v>3</v>
      </c>
      <c r="N126" s="2"/>
      <c r="O126" s="2" t="s">
        <v>4</v>
      </c>
      <c r="P126" s="2" t="s">
        <v>5</v>
      </c>
      <c r="Q126" s="2" t="s">
        <v>7</v>
      </c>
      <c r="R126" s="2" t="s">
        <v>8</v>
      </c>
      <c r="S126" s="2" t="s">
        <v>9</v>
      </c>
      <c r="T126" s="2" t="s">
        <v>11</v>
      </c>
      <c r="U126" s="2" t="s">
        <v>12</v>
      </c>
      <c r="V126" s="2" t="s">
        <v>13</v>
      </c>
      <c r="W126" s="2" t="s">
        <v>14</v>
      </c>
      <c r="X126" s="2" t="s">
        <v>15</v>
      </c>
      <c r="Y126" s="2" t="s">
        <v>16</v>
      </c>
      <c r="Z126" s="2" t="s">
        <v>17</v>
      </c>
      <c r="AA126" s="2" t="s">
        <v>18</v>
      </c>
      <c r="AB126" s="2" t="s">
        <v>19</v>
      </c>
      <c r="AC126" s="2" t="s">
        <v>20</v>
      </c>
      <c r="AD126" s="2" t="s">
        <v>21</v>
      </c>
      <c r="AE126" s="2" t="s">
        <v>22</v>
      </c>
      <c r="AF126" s="2" t="s">
        <v>23</v>
      </c>
      <c r="AG126" s="2" t="s">
        <v>24</v>
      </c>
    </row>
    <row r="127" spans="1:33" x14ac:dyDescent="0.25">
      <c r="W127" s="6" t="str">
        <f>CONCATENATE("Sum=",TEXT(SUBTOTAL(9,W5:W126), "[$$-080A]#,##0.00;-[$$-080A]#,##0.00;[$$-080A]#,##0.00;@"),"")</f>
        <v>Sum=$206,941.52</v>
      </c>
    </row>
  </sheetData>
  <autoFilter ref="A1:H126" xr:uid="{209E3B1A-111A-421D-B8ED-1E271ED10DE4}">
    <filterColumn colId="3">
      <filters>
        <filter val="**  Llanta medida 195R15C 106/104R marca EUZKADI modelo CAMPERA LT 2 8PR"/>
        <filter val="**  Llanta medida 195R15C 106/104R modelo EUROVAN 2 8PR marca GENERAL TIRE"/>
        <filter val="**  Llanta medida 195R15C 106/104R modelo VanContact AP 8PR marca Continental"/>
      </filters>
    </filterColumn>
  </autoFilter>
  <sortState xmlns:xlrd2="http://schemas.microsoft.com/office/spreadsheetml/2017/richdata2" ref="A2:AK133">
    <sortCondition ref="C2:C133"/>
  </sortState>
  <conditionalFormatting sqref="A2:B3 A5:B126 C2:C139 D19:D126 D2:F3 D5:F18 E5:E126 F19:L126 G2:L18 H3:H125 M2:AG3 M5:AG126">
    <cfRule type="expression" dxfId="8" priority="4">
      <formula>AND($Q2&gt;$X2,$X2&gt;0)</formula>
    </cfRule>
    <cfRule type="expression" dxfId="7" priority="5">
      <formula>AND($Q2&lt;=$Y2,$Y2&gt;0)</formula>
    </cfRule>
    <cfRule type="expression" dxfId="6" priority="6">
      <formula>AND($Q2&lt;=$Z2,$Q2&gt;$Y2,$Y2&gt;0,$Z2&gt;0)</formula>
    </cfRule>
  </conditionalFormatting>
  <conditionalFormatting sqref="A1:J1">
    <cfRule type="expression" dxfId="5" priority="1">
      <formula>AND($Q1&gt;$X1,$X1&gt;0)</formula>
    </cfRule>
    <cfRule type="expression" dxfId="4" priority="2">
      <formula>AND($Q1&lt;=$Y1,$Y1&gt;0)</formula>
    </cfRule>
    <cfRule type="expression" dxfId="3" priority="3">
      <formula>AND($Q1&lt;=$Z1,$Q1&gt;$Y1,$Y1&gt;0,$Z1&gt;0)</formula>
    </cfRule>
  </conditionalFormatting>
  <pageMargins left="0.7" right="0.7" top="0.75" bottom="0.75" header="0.3" footer="0.3"/>
  <pageSetup fitToWidth="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3">
    <outlinePr summaryBelow="0" summaryRight="0"/>
  </sheetPr>
  <dimension ref="A1:AF126"/>
  <sheetViews>
    <sheetView workbookViewId="0">
      <pane ySplit="3" topLeftCell="A89" activePane="bottomLeft" state="frozen"/>
      <selection pane="bottomLeft" activeCell="E1" sqref="E1:E1048576"/>
    </sheetView>
  </sheetViews>
  <sheetFormatPr baseColWidth="10" defaultColWidth="11.5703125" defaultRowHeight="15" x14ac:dyDescent="0.25"/>
  <cols>
    <col min="1" max="1" width="10.7109375" style="1" customWidth="1"/>
    <col min="2" max="3" width="10.7109375" style="2" customWidth="1"/>
    <col min="4" max="4" width="111.42578125" style="1" customWidth="1"/>
    <col min="5" max="5" width="12.42578125" style="1" customWidth="1"/>
    <col min="6" max="6" width="10.7109375" style="3" customWidth="1"/>
    <col min="7" max="9" width="10.7109375" style="10" customWidth="1"/>
    <col min="10" max="10" width="12.7109375" style="1" customWidth="1"/>
    <col min="11" max="11" width="10.7109375" style="4" customWidth="1"/>
    <col min="12" max="15" width="10.7109375" style="3" customWidth="1"/>
    <col min="16" max="20" width="10.7109375" style="4" customWidth="1"/>
    <col min="21" max="21" width="10.7109375" style="2" customWidth="1"/>
    <col min="22" max="22" width="10.7109375" style="3" customWidth="1"/>
    <col min="23" max="25" width="10.7109375" style="4" customWidth="1"/>
    <col min="26" max="27" width="10.7109375" style="2" customWidth="1"/>
    <col min="28" max="29" width="10.7109375" style="5" customWidth="1"/>
    <col min="30" max="30" width="10.7109375" style="1" customWidth="1"/>
    <col min="31" max="32" width="10.7109375" style="4" customWidth="1"/>
  </cols>
  <sheetData>
    <row r="1" spans="1:32" ht="15.75" customHeight="1" x14ac:dyDescent="0.25">
      <c r="A1" s="2" t="s">
        <v>0</v>
      </c>
      <c r="B1" s="2" t="s">
        <v>1</v>
      </c>
      <c r="D1" s="2" t="s">
        <v>2</v>
      </c>
      <c r="E1" s="2"/>
      <c r="F1" s="2" t="s">
        <v>6</v>
      </c>
      <c r="G1" s="18"/>
      <c r="H1" s="7" t="s">
        <v>153</v>
      </c>
      <c r="I1" s="7"/>
      <c r="J1" s="14"/>
      <c r="K1" s="2" t="s">
        <v>10</v>
      </c>
      <c r="L1" s="2" t="s">
        <v>3</v>
      </c>
      <c r="M1" s="7"/>
      <c r="N1" s="2" t="s">
        <v>4</v>
      </c>
      <c r="O1" s="2" t="s">
        <v>5</v>
      </c>
      <c r="P1" s="2" t="s">
        <v>7</v>
      </c>
      <c r="Q1" s="2" t="s">
        <v>8</v>
      </c>
      <c r="R1" s="2" t="s">
        <v>9</v>
      </c>
      <c r="S1" s="2" t="s">
        <v>11</v>
      </c>
      <c r="T1" s="2" t="s">
        <v>12</v>
      </c>
      <c r="U1" s="2" t="s">
        <v>13</v>
      </c>
      <c r="V1" s="2" t="s">
        <v>14</v>
      </c>
      <c r="W1" s="2" t="s">
        <v>15</v>
      </c>
      <c r="X1" s="2" t="s">
        <v>16</v>
      </c>
      <c r="Y1" s="2" t="s">
        <v>17</v>
      </c>
      <c r="Z1" s="2" t="s">
        <v>18</v>
      </c>
      <c r="AA1" s="2" t="s">
        <v>19</v>
      </c>
      <c r="AB1" s="2" t="s">
        <v>20</v>
      </c>
      <c r="AC1" s="2" t="s">
        <v>21</v>
      </c>
      <c r="AD1" s="2" t="s">
        <v>22</v>
      </c>
      <c r="AE1" s="2" t="s">
        <v>23</v>
      </c>
      <c r="AF1" s="2" t="s">
        <v>24</v>
      </c>
    </row>
    <row r="2" spans="1:32" ht="26.25" x14ac:dyDescent="0.25">
      <c r="A2" s="1" t="s">
        <v>25</v>
      </c>
      <c r="B2" s="2">
        <v>4512200000</v>
      </c>
      <c r="C2" s="2" t="e">
        <f>VLOOKUP(B2,#REF!,3,FALSE)</f>
        <v>#REF!</v>
      </c>
      <c r="D2" s="1" t="s">
        <v>119</v>
      </c>
      <c r="E2" s="11">
        <f t="shared" ref="E2:E33" si="0">(F2-J2)/F2</f>
        <v>0.2161510312707918</v>
      </c>
      <c r="F2" s="3">
        <v>5344</v>
      </c>
      <c r="G2" s="19">
        <f t="shared" ref="G2:G33" si="1">+I2-0.15</f>
        <v>0.14453592814371266</v>
      </c>
      <c r="H2" s="9">
        <f t="shared" ref="H2:H33" si="2">+O2*1.16</f>
        <v>3769.9999999999995</v>
      </c>
      <c r="I2" s="17">
        <f t="shared" ref="I2:I33" si="3">(F2-H2)/F2</f>
        <v>0.29453592814371266</v>
      </c>
      <c r="J2" s="15">
        <f t="shared" ref="J2:J33" si="4">+H2/0.9</f>
        <v>4188.8888888888887</v>
      </c>
      <c r="K2" s="4">
        <v>4</v>
      </c>
      <c r="L2" s="3">
        <v>2531.15</v>
      </c>
      <c r="M2" s="8">
        <f t="shared" ref="M2:M33" si="5">+N2-O2</f>
        <v>-764.49449384330364</v>
      </c>
      <c r="N2" s="3">
        <v>2485.5055061566964</v>
      </c>
      <c r="O2" s="3">
        <v>3250</v>
      </c>
      <c r="P2" s="4">
        <v>4</v>
      </c>
      <c r="Q2" s="4" t="s">
        <v>27</v>
      </c>
      <c r="R2" s="4">
        <v>0</v>
      </c>
      <c r="S2" s="4">
        <v>56.800000000000004</v>
      </c>
      <c r="T2" s="4">
        <v>52.800000000000004</v>
      </c>
      <c r="U2" s="2" t="s">
        <v>28</v>
      </c>
      <c r="V2" s="3">
        <v>9942.0220246267854</v>
      </c>
      <c r="W2" s="4">
        <v>0</v>
      </c>
      <c r="X2" s="4">
        <v>0</v>
      </c>
      <c r="Y2" s="4">
        <v>0</v>
      </c>
      <c r="Z2" s="2" t="b">
        <v>0</v>
      </c>
      <c r="AA2" s="2" t="s">
        <v>27</v>
      </c>
      <c r="AB2" s="5">
        <v>44889.547499849534</v>
      </c>
      <c r="AC2" s="5">
        <v>44968.596681053241</v>
      </c>
      <c r="AD2" s="1" t="s">
        <v>27</v>
      </c>
      <c r="AE2" s="4">
        <v>121</v>
      </c>
      <c r="AF2" s="4">
        <v>42</v>
      </c>
    </row>
    <row r="3" spans="1:32" ht="26.25" x14ac:dyDescent="0.25">
      <c r="A3" s="1" t="s">
        <v>25</v>
      </c>
      <c r="B3" s="2">
        <v>3563050000</v>
      </c>
      <c r="C3" s="2" t="e">
        <f>VLOOKUP(B3,#REF!,3,FALSE)</f>
        <v>#REF!</v>
      </c>
      <c r="D3" s="1" t="s">
        <v>145</v>
      </c>
      <c r="E3" s="11">
        <f t="shared" si="0"/>
        <v>0.36637421690495392</v>
      </c>
      <c r="F3" s="3">
        <v>7857</v>
      </c>
      <c r="G3" s="19">
        <f t="shared" si="1"/>
        <v>0.27973679521445849</v>
      </c>
      <c r="H3" s="9">
        <f t="shared" si="2"/>
        <v>4480.558</v>
      </c>
      <c r="I3" s="17">
        <f t="shared" si="3"/>
        <v>0.42973679521445846</v>
      </c>
      <c r="J3" s="15">
        <f t="shared" si="4"/>
        <v>4978.3977777777773</v>
      </c>
      <c r="K3" s="4">
        <v>2</v>
      </c>
      <c r="L3" s="3">
        <v>3100</v>
      </c>
      <c r="M3" s="8">
        <f t="shared" si="5"/>
        <v>-571.91250000000036</v>
      </c>
      <c r="N3" s="3">
        <v>3290.6374999999998</v>
      </c>
      <c r="O3" s="3">
        <v>3862.55</v>
      </c>
      <c r="P3" s="4">
        <v>2</v>
      </c>
      <c r="Q3" s="4" t="s">
        <v>27</v>
      </c>
      <c r="R3" s="4">
        <v>0</v>
      </c>
      <c r="S3" s="4">
        <v>7</v>
      </c>
      <c r="T3" s="4">
        <v>5</v>
      </c>
      <c r="U3" s="2" t="s">
        <v>28</v>
      </c>
      <c r="V3" s="3">
        <v>6581.2749999999996</v>
      </c>
      <c r="W3" s="4">
        <v>0</v>
      </c>
      <c r="X3" s="4">
        <v>0</v>
      </c>
      <c r="Y3" s="4">
        <v>0</v>
      </c>
      <c r="Z3" s="2" t="b">
        <v>0</v>
      </c>
      <c r="AA3" s="2" t="s">
        <v>27</v>
      </c>
      <c r="AB3" s="5">
        <v>44953.843721030091</v>
      </c>
      <c r="AC3" s="5">
        <v>44999.552090543977</v>
      </c>
      <c r="AD3" s="1" t="s">
        <v>27</v>
      </c>
      <c r="AE3" s="4">
        <v>57</v>
      </c>
      <c r="AF3" s="4">
        <v>11</v>
      </c>
    </row>
    <row r="4" spans="1:32" ht="26.25" x14ac:dyDescent="0.25">
      <c r="A4" s="1" t="s">
        <v>25</v>
      </c>
      <c r="B4" s="2">
        <v>4508630000</v>
      </c>
      <c r="C4" s="2" t="e">
        <f>VLOOKUP(B4,#REF!,3,FALSE)</f>
        <v>#REF!</v>
      </c>
      <c r="D4" s="1" t="s">
        <v>118</v>
      </c>
      <c r="E4" s="11">
        <f t="shared" si="0"/>
        <v>6.3728989537809602E-2</v>
      </c>
      <c r="F4" s="3">
        <v>4195</v>
      </c>
      <c r="G4" s="19">
        <f t="shared" si="1"/>
        <v>7.3560905840286128E-3</v>
      </c>
      <c r="H4" s="9">
        <f t="shared" si="2"/>
        <v>3534.8912</v>
      </c>
      <c r="I4" s="17">
        <f t="shared" si="3"/>
        <v>0.15735609058402861</v>
      </c>
      <c r="J4" s="15">
        <f t="shared" si="4"/>
        <v>3927.6568888888887</v>
      </c>
      <c r="K4" s="4">
        <v>4</v>
      </c>
      <c r="L4" s="3">
        <v>1452.21</v>
      </c>
      <c r="M4" s="8">
        <f t="shared" si="5"/>
        <v>-555.37890000000016</v>
      </c>
      <c r="N4" s="3">
        <v>2491.9411</v>
      </c>
      <c r="O4" s="3">
        <v>3047.32</v>
      </c>
      <c r="P4" s="4">
        <v>4</v>
      </c>
      <c r="Q4" s="4" t="s">
        <v>27</v>
      </c>
      <c r="R4" s="4">
        <v>0</v>
      </c>
      <c r="S4" s="4">
        <v>29</v>
      </c>
      <c r="T4" s="4">
        <v>25</v>
      </c>
      <c r="U4" s="2" t="s">
        <v>28</v>
      </c>
      <c r="V4" s="3">
        <v>9967.7644</v>
      </c>
      <c r="W4" s="4">
        <v>0</v>
      </c>
      <c r="X4" s="4">
        <v>0</v>
      </c>
      <c r="Y4" s="4">
        <v>0</v>
      </c>
      <c r="Z4" s="2" t="b">
        <v>0</v>
      </c>
      <c r="AA4" s="2" t="s">
        <v>27</v>
      </c>
      <c r="AB4" s="5">
        <v>44737.458333333328</v>
      </c>
      <c r="AC4" s="5">
        <v>44685.730555011571</v>
      </c>
      <c r="AD4" s="1" t="s">
        <v>27</v>
      </c>
      <c r="AE4" s="4">
        <v>273</v>
      </c>
      <c r="AF4" s="4">
        <v>325</v>
      </c>
    </row>
    <row r="5" spans="1:32" ht="26.25" x14ac:dyDescent="0.25">
      <c r="A5" s="1" t="s">
        <v>25</v>
      </c>
      <c r="B5" s="2">
        <v>3508250000</v>
      </c>
      <c r="C5" s="2" t="e">
        <f>VLOOKUP(B5,#REF!,3,FALSE)</f>
        <v>#REF!</v>
      </c>
      <c r="D5" s="1" t="s">
        <v>75</v>
      </c>
      <c r="E5" s="11">
        <f t="shared" si="0"/>
        <v>0.29780321173303631</v>
      </c>
      <c r="F5" s="3">
        <v>7182</v>
      </c>
      <c r="G5" s="19">
        <f t="shared" si="1"/>
        <v>0.2180228905597327</v>
      </c>
      <c r="H5" s="9">
        <f t="shared" si="2"/>
        <v>4538.8595999999998</v>
      </c>
      <c r="I5" s="17">
        <f t="shared" si="3"/>
        <v>0.3680228905597327</v>
      </c>
      <c r="J5" s="15">
        <f t="shared" si="4"/>
        <v>5043.1773333333331</v>
      </c>
      <c r="K5" s="4">
        <v>11</v>
      </c>
      <c r="L5" s="3">
        <v>2755.57</v>
      </c>
      <c r="M5" s="8">
        <f t="shared" si="5"/>
        <v>-385.96461538461563</v>
      </c>
      <c r="N5" s="3">
        <v>3526.8453846153843</v>
      </c>
      <c r="O5" s="3">
        <v>3912.81</v>
      </c>
      <c r="P5" s="4">
        <v>11</v>
      </c>
      <c r="Q5" s="4" t="s">
        <v>27</v>
      </c>
      <c r="R5" s="4">
        <v>0</v>
      </c>
      <c r="S5" s="4">
        <v>27</v>
      </c>
      <c r="T5" s="4">
        <v>16</v>
      </c>
      <c r="U5" s="2" t="s">
        <v>28</v>
      </c>
      <c r="V5" s="3">
        <v>38795.299230769226</v>
      </c>
      <c r="W5" s="4">
        <v>0</v>
      </c>
      <c r="X5" s="4">
        <v>0</v>
      </c>
      <c r="Y5" s="4">
        <v>0</v>
      </c>
      <c r="Z5" s="2" t="b">
        <v>0</v>
      </c>
      <c r="AA5" s="2" t="s">
        <v>27</v>
      </c>
      <c r="AB5" s="5">
        <v>44769.458333333328</v>
      </c>
      <c r="AC5" s="5">
        <v>44910.609642592593</v>
      </c>
      <c r="AD5" s="1" t="s">
        <v>27</v>
      </c>
      <c r="AE5" s="4">
        <v>241</v>
      </c>
      <c r="AF5" s="4">
        <v>100</v>
      </c>
    </row>
    <row r="6" spans="1:32" ht="26.25" x14ac:dyDescent="0.25">
      <c r="A6" s="1" t="s">
        <v>25</v>
      </c>
      <c r="B6" s="2">
        <v>3507230000</v>
      </c>
      <c r="C6" s="2" t="e">
        <f>VLOOKUP(B6,#REF!,3,FALSE)</f>
        <v>#REF!</v>
      </c>
      <c r="D6" s="1" t="s">
        <v>53</v>
      </c>
      <c r="E6" s="11">
        <f t="shared" si="0"/>
        <v>0.29851881093366839</v>
      </c>
      <c r="F6" s="3">
        <v>5573</v>
      </c>
      <c r="G6" s="19">
        <f t="shared" si="1"/>
        <v>0.21866692984030148</v>
      </c>
      <c r="H6" s="9">
        <f t="shared" si="2"/>
        <v>3518.4191999999998</v>
      </c>
      <c r="I6" s="17">
        <f t="shared" si="3"/>
        <v>0.36866692984030147</v>
      </c>
      <c r="J6" s="15">
        <f t="shared" si="4"/>
        <v>3909.3546666666662</v>
      </c>
      <c r="K6" s="4">
        <v>21</v>
      </c>
      <c r="L6" s="3">
        <v>1924.88</v>
      </c>
      <c r="M6" s="8">
        <f t="shared" si="5"/>
        <v>-378.00925925925912</v>
      </c>
      <c r="N6" s="3">
        <v>2655.1107407407408</v>
      </c>
      <c r="O6" s="3">
        <v>3033.12</v>
      </c>
      <c r="P6" s="4">
        <v>21</v>
      </c>
      <c r="Q6" s="4" t="s">
        <v>27</v>
      </c>
      <c r="R6" s="4">
        <v>0</v>
      </c>
      <c r="S6" s="4">
        <v>62</v>
      </c>
      <c r="T6" s="4">
        <v>41</v>
      </c>
      <c r="U6" s="2" t="s">
        <v>28</v>
      </c>
      <c r="V6" s="3">
        <v>55757.325555555559</v>
      </c>
      <c r="W6" s="4">
        <v>0</v>
      </c>
      <c r="X6" s="4">
        <v>0</v>
      </c>
      <c r="Y6" s="4">
        <v>0</v>
      </c>
      <c r="Z6" s="2" t="b">
        <v>0</v>
      </c>
      <c r="AA6" s="2" t="s">
        <v>27</v>
      </c>
      <c r="AB6" s="5">
        <v>44769.458333333328</v>
      </c>
      <c r="AC6" s="5">
        <v>44968.491252974534</v>
      </c>
      <c r="AD6" s="1" t="s">
        <v>27</v>
      </c>
      <c r="AE6" s="4">
        <v>241</v>
      </c>
      <c r="AF6" s="4">
        <v>42</v>
      </c>
    </row>
    <row r="7" spans="1:32" ht="26.25" x14ac:dyDescent="0.25">
      <c r="A7" s="1" t="s">
        <v>25</v>
      </c>
      <c r="B7" s="2">
        <v>15482650000</v>
      </c>
      <c r="C7" s="2" t="e">
        <f>VLOOKUP(B7,#REF!,3,FALSE)</f>
        <v>#REF!</v>
      </c>
      <c r="D7" s="1" t="s">
        <v>128</v>
      </c>
      <c r="E7" s="11">
        <f t="shared" si="0"/>
        <v>0.34493093093093091</v>
      </c>
      <c r="F7" s="3">
        <v>4957.9999999999991</v>
      </c>
      <c r="G7" s="19">
        <f t="shared" si="1"/>
        <v>0.2604378378378378</v>
      </c>
      <c r="H7" s="9">
        <f t="shared" si="2"/>
        <v>2923.0491999999995</v>
      </c>
      <c r="I7" s="17">
        <f t="shared" si="3"/>
        <v>0.41043783783783783</v>
      </c>
      <c r="J7" s="15">
        <f t="shared" si="4"/>
        <v>3247.8324444444438</v>
      </c>
      <c r="K7" s="4">
        <v>3</v>
      </c>
      <c r="L7" s="3">
        <v>1953</v>
      </c>
      <c r="M7" s="8">
        <f t="shared" si="5"/>
        <v>-377.91333333333341</v>
      </c>
      <c r="N7" s="3">
        <v>2141.9566666666665</v>
      </c>
      <c r="O7" s="3">
        <v>2519.87</v>
      </c>
      <c r="P7" s="4">
        <v>3</v>
      </c>
      <c r="Q7" s="4" t="s">
        <v>27</v>
      </c>
      <c r="R7" s="4">
        <v>0</v>
      </c>
      <c r="S7" s="4">
        <v>17</v>
      </c>
      <c r="T7" s="4">
        <v>14</v>
      </c>
      <c r="U7" s="2" t="s">
        <v>28</v>
      </c>
      <c r="V7" s="3">
        <v>6425.869999999999</v>
      </c>
      <c r="W7" s="4">
        <v>0</v>
      </c>
      <c r="X7" s="4">
        <v>0</v>
      </c>
      <c r="Y7" s="4">
        <v>0</v>
      </c>
      <c r="Z7" s="2" t="b">
        <v>0</v>
      </c>
      <c r="AA7" s="2" t="s">
        <v>27</v>
      </c>
      <c r="AB7" s="5">
        <v>44999.44489525463</v>
      </c>
      <c r="AC7" s="5">
        <v>44998.77834853009</v>
      </c>
      <c r="AD7" s="1" t="s">
        <v>27</v>
      </c>
      <c r="AE7" s="4">
        <v>11</v>
      </c>
      <c r="AF7" s="4">
        <v>12</v>
      </c>
    </row>
    <row r="8" spans="1:32" ht="26.25" x14ac:dyDescent="0.25">
      <c r="A8" s="1" t="s">
        <v>25</v>
      </c>
      <c r="B8" s="2">
        <v>15570430009</v>
      </c>
      <c r="C8" s="2" t="e">
        <f>VLOOKUP(B8,#REF!,3,FALSE)</f>
        <v>#REF!</v>
      </c>
      <c r="D8" s="1" t="s">
        <v>33</v>
      </c>
      <c r="E8" s="11">
        <f t="shared" si="0"/>
        <v>0.24716338940219532</v>
      </c>
      <c r="F8" s="3">
        <v>2814</v>
      </c>
      <c r="G8" s="19">
        <f t="shared" si="1"/>
        <v>0.17244705046197581</v>
      </c>
      <c r="H8" s="9">
        <f t="shared" si="2"/>
        <v>1906.634</v>
      </c>
      <c r="I8" s="17">
        <f t="shared" si="3"/>
        <v>0.3224470504619758</v>
      </c>
      <c r="J8" s="15">
        <f t="shared" si="4"/>
        <v>2118.4822222222224</v>
      </c>
      <c r="K8" s="4">
        <v>2.0000000000000009</v>
      </c>
      <c r="L8" s="3">
        <v>1053.4100000000001</v>
      </c>
      <c r="M8" s="8">
        <f t="shared" si="5"/>
        <v>-339.0605263157895</v>
      </c>
      <c r="N8" s="3">
        <v>1304.5894736842106</v>
      </c>
      <c r="O8" s="3">
        <v>1643.65</v>
      </c>
      <c r="P8" s="4">
        <v>2.0000000000000009</v>
      </c>
      <c r="Q8" s="4" t="s">
        <v>27</v>
      </c>
      <c r="R8" s="4">
        <v>0</v>
      </c>
      <c r="S8" s="4">
        <v>63.999999999999993</v>
      </c>
      <c r="T8" s="4">
        <v>61.999999999999993</v>
      </c>
      <c r="U8" s="2" t="s">
        <v>28</v>
      </c>
      <c r="V8" s="3">
        <v>2609.1789473684225</v>
      </c>
      <c r="W8" s="4">
        <v>0</v>
      </c>
      <c r="X8" s="4">
        <v>0</v>
      </c>
      <c r="Y8" s="4">
        <v>0</v>
      </c>
      <c r="Z8" s="2" t="b">
        <v>0</v>
      </c>
      <c r="AA8" s="2" t="s">
        <v>27</v>
      </c>
      <c r="AB8" s="5">
        <v>44519.801022337961</v>
      </c>
      <c r="AC8" s="5">
        <v>44881.398318946754</v>
      </c>
      <c r="AD8" s="1" t="s">
        <v>27</v>
      </c>
      <c r="AE8" s="4">
        <v>491</v>
      </c>
      <c r="AF8" s="4">
        <v>129</v>
      </c>
    </row>
    <row r="9" spans="1:32" ht="26.25" x14ac:dyDescent="0.25">
      <c r="A9" s="1" t="s">
        <v>25</v>
      </c>
      <c r="B9" s="2">
        <v>3548770000</v>
      </c>
      <c r="C9" s="2" t="e">
        <f>VLOOKUP(B9,#REF!,3,FALSE)</f>
        <v>#REF!</v>
      </c>
      <c r="D9" s="1" t="s">
        <v>112</v>
      </c>
      <c r="E9" s="11">
        <f t="shared" si="0"/>
        <v>0.37540782665866285</v>
      </c>
      <c r="F9" s="3">
        <v>7774</v>
      </c>
      <c r="G9" s="19">
        <f t="shared" si="1"/>
        <v>0.2878670439927965</v>
      </c>
      <c r="H9" s="9">
        <f t="shared" si="2"/>
        <v>4370.0216</v>
      </c>
      <c r="I9" s="17">
        <f t="shared" si="3"/>
        <v>0.43786704399279652</v>
      </c>
      <c r="J9" s="15">
        <f t="shared" si="4"/>
        <v>4855.5795555555551</v>
      </c>
      <c r="K9" s="4">
        <v>4</v>
      </c>
      <c r="L9" s="3">
        <v>4370.0200000000004</v>
      </c>
      <c r="M9" s="8">
        <f t="shared" si="5"/>
        <v>-327.52000000000044</v>
      </c>
      <c r="N9" s="3">
        <v>3439.74</v>
      </c>
      <c r="O9" s="3">
        <v>3767.26</v>
      </c>
      <c r="P9" s="4">
        <v>4</v>
      </c>
      <c r="Q9" s="4" t="s">
        <v>27</v>
      </c>
      <c r="R9" s="4">
        <v>0</v>
      </c>
      <c r="S9" s="4">
        <v>6</v>
      </c>
      <c r="T9" s="4">
        <v>2</v>
      </c>
      <c r="U9" s="2" t="s">
        <v>28</v>
      </c>
      <c r="V9" s="3">
        <v>13758.96</v>
      </c>
      <c r="W9" s="4">
        <v>0</v>
      </c>
      <c r="X9" s="4">
        <v>0</v>
      </c>
      <c r="Y9" s="4">
        <v>0</v>
      </c>
      <c r="Z9" s="2" t="b">
        <v>0</v>
      </c>
      <c r="AA9" s="2" t="s">
        <v>27</v>
      </c>
      <c r="AB9" s="5">
        <v>44769.458333333328</v>
      </c>
      <c r="AC9" s="5">
        <v>44756.553456863425</v>
      </c>
      <c r="AD9" s="1" t="s">
        <v>27</v>
      </c>
      <c r="AE9" s="4">
        <v>241</v>
      </c>
      <c r="AF9" s="4">
        <v>254</v>
      </c>
    </row>
    <row r="10" spans="1:32" ht="26.25" x14ac:dyDescent="0.25">
      <c r="A10" s="1" t="s">
        <v>25</v>
      </c>
      <c r="B10" s="2">
        <v>3580060000</v>
      </c>
      <c r="C10" s="2" t="e">
        <f>VLOOKUP(B10,#REF!,3,FALSE)</f>
        <v>#REF!</v>
      </c>
      <c r="D10" s="1" t="s">
        <v>139</v>
      </c>
      <c r="E10" s="11">
        <f t="shared" si="0"/>
        <v>0.33827015382544007</v>
      </c>
      <c r="F10" s="3">
        <v>3301</v>
      </c>
      <c r="G10" s="19">
        <f t="shared" si="1"/>
        <v>0.25444313844289612</v>
      </c>
      <c r="H10" s="9">
        <f t="shared" si="2"/>
        <v>1965.9331999999999</v>
      </c>
      <c r="I10" s="17">
        <f t="shared" si="3"/>
        <v>0.40444313844289609</v>
      </c>
      <c r="J10" s="15">
        <f t="shared" si="4"/>
        <v>2184.3702222222223</v>
      </c>
      <c r="K10" s="4">
        <v>2</v>
      </c>
      <c r="L10" s="3">
        <v>1965.93</v>
      </c>
      <c r="M10" s="8">
        <f t="shared" si="5"/>
        <v>-295.29485714285693</v>
      </c>
      <c r="N10" s="3">
        <v>1399.4751428571431</v>
      </c>
      <c r="O10" s="3">
        <v>1694.77</v>
      </c>
      <c r="P10" s="4">
        <v>2</v>
      </c>
      <c r="Q10" s="4" t="s">
        <v>27</v>
      </c>
      <c r="R10" s="4">
        <v>2</v>
      </c>
      <c r="S10" s="4">
        <v>20.2</v>
      </c>
      <c r="T10" s="4">
        <v>18.2</v>
      </c>
      <c r="U10" s="2" t="s">
        <v>28</v>
      </c>
      <c r="V10" s="3">
        <v>2798.9502857142861</v>
      </c>
      <c r="W10" s="4">
        <v>0</v>
      </c>
      <c r="X10" s="4">
        <v>0</v>
      </c>
      <c r="Y10" s="4">
        <v>0</v>
      </c>
      <c r="Z10" s="2" t="b">
        <v>0</v>
      </c>
      <c r="AA10" s="2" t="s">
        <v>27</v>
      </c>
      <c r="AB10" s="5">
        <v>44799.458333333328</v>
      </c>
      <c r="AC10" s="5">
        <v>44943.61283140046</v>
      </c>
      <c r="AD10" s="1" t="s">
        <v>27</v>
      </c>
      <c r="AE10" s="4">
        <v>211</v>
      </c>
      <c r="AF10" s="4">
        <v>67</v>
      </c>
    </row>
    <row r="11" spans="1:32" ht="26.25" x14ac:dyDescent="0.25">
      <c r="A11" s="1" t="s">
        <v>25</v>
      </c>
      <c r="B11" s="2">
        <v>4514690000</v>
      </c>
      <c r="C11" s="2" t="e">
        <f>VLOOKUP(B11,#REF!,3,FALSE)</f>
        <v>#REF!</v>
      </c>
      <c r="D11" s="1" t="s">
        <v>142</v>
      </c>
      <c r="E11" s="11">
        <f t="shared" si="0"/>
        <v>0.28214373156670081</v>
      </c>
      <c r="F11" s="3">
        <v>7497</v>
      </c>
      <c r="G11" s="19">
        <f t="shared" si="1"/>
        <v>0.20392935841003071</v>
      </c>
      <c r="H11" s="9">
        <f t="shared" si="2"/>
        <v>4843.5915999999997</v>
      </c>
      <c r="I11" s="17">
        <f t="shared" si="3"/>
        <v>0.3539293584100307</v>
      </c>
      <c r="J11" s="15">
        <f t="shared" si="4"/>
        <v>5381.768444444444</v>
      </c>
      <c r="K11" s="4">
        <v>2</v>
      </c>
      <c r="L11" s="3">
        <v>3642.3</v>
      </c>
      <c r="M11" s="8">
        <f t="shared" si="5"/>
        <v>-266.60500000000002</v>
      </c>
      <c r="N11" s="3">
        <v>3908.9050000000002</v>
      </c>
      <c r="O11" s="3">
        <v>4175.51</v>
      </c>
      <c r="P11" s="4">
        <v>2</v>
      </c>
      <c r="Q11" s="4" t="s">
        <v>27</v>
      </c>
      <c r="R11" s="4">
        <v>0</v>
      </c>
      <c r="S11" s="4">
        <v>5</v>
      </c>
      <c r="T11" s="4">
        <v>3</v>
      </c>
      <c r="U11" s="2" t="s">
        <v>28</v>
      </c>
      <c r="V11" s="3">
        <v>7817.81</v>
      </c>
      <c r="W11" s="4">
        <v>6</v>
      </c>
      <c r="X11" s="4">
        <v>4</v>
      </c>
      <c r="Y11" s="4">
        <v>0</v>
      </c>
      <c r="Z11" s="2" t="b">
        <v>0</v>
      </c>
      <c r="AA11" s="2" t="s">
        <v>143</v>
      </c>
      <c r="AB11" s="5">
        <v>44791.458333333328</v>
      </c>
      <c r="AC11" s="5">
        <v>44778.746930937501</v>
      </c>
      <c r="AD11" s="1" t="s">
        <v>27</v>
      </c>
      <c r="AE11" s="4">
        <v>219</v>
      </c>
      <c r="AF11" s="4">
        <v>232</v>
      </c>
    </row>
    <row r="12" spans="1:32" ht="26.25" x14ac:dyDescent="0.25">
      <c r="A12" s="1" t="s">
        <v>25</v>
      </c>
      <c r="B12" s="2">
        <v>3566880000</v>
      </c>
      <c r="C12" s="2" t="e">
        <f>VLOOKUP(B12,#REF!,3,FALSE)</f>
        <v>#REF!</v>
      </c>
      <c r="D12" s="1" t="s">
        <v>59</v>
      </c>
      <c r="E12" s="11">
        <f t="shared" si="0"/>
        <v>0.17422389097482971</v>
      </c>
      <c r="F12" s="3">
        <v>3995</v>
      </c>
      <c r="G12" s="19">
        <f t="shared" si="1"/>
        <v>0.10680150187734669</v>
      </c>
      <c r="H12" s="9">
        <f t="shared" si="2"/>
        <v>2969.078</v>
      </c>
      <c r="I12" s="17">
        <f t="shared" si="3"/>
        <v>0.25680150187734668</v>
      </c>
      <c r="J12" s="15">
        <f t="shared" si="4"/>
        <v>3298.9755555555553</v>
      </c>
      <c r="K12" s="4">
        <v>18</v>
      </c>
      <c r="L12" s="3">
        <v>0</v>
      </c>
      <c r="M12" s="8">
        <f t="shared" si="5"/>
        <v>-223.24047846889971</v>
      </c>
      <c r="N12" s="3">
        <v>2336.3095215311005</v>
      </c>
      <c r="O12" s="3">
        <v>2559.5500000000002</v>
      </c>
      <c r="P12" s="4">
        <v>18</v>
      </c>
      <c r="Q12" s="4" t="s">
        <v>27</v>
      </c>
      <c r="R12" s="4">
        <v>2</v>
      </c>
      <c r="S12" s="4">
        <v>51</v>
      </c>
      <c r="T12" s="4">
        <v>33</v>
      </c>
      <c r="U12" s="2" t="s">
        <v>28</v>
      </c>
      <c r="V12" s="3">
        <v>42053.571387559808</v>
      </c>
      <c r="W12" s="4">
        <v>0</v>
      </c>
      <c r="X12" s="4">
        <v>0</v>
      </c>
      <c r="Y12" s="4">
        <v>0</v>
      </c>
      <c r="Z12" s="2" t="b">
        <v>0</v>
      </c>
      <c r="AA12" s="2" t="s">
        <v>27</v>
      </c>
      <c r="AB12" s="5">
        <v>44769.458333333328</v>
      </c>
      <c r="AC12" s="5">
        <v>44880.489293252314</v>
      </c>
      <c r="AD12" s="1" t="s">
        <v>27</v>
      </c>
      <c r="AE12" s="4">
        <v>241</v>
      </c>
      <c r="AF12" s="4">
        <v>130</v>
      </c>
    </row>
    <row r="13" spans="1:32" ht="26.25" x14ac:dyDescent="0.25">
      <c r="A13" s="1" t="s">
        <v>25</v>
      </c>
      <c r="B13" s="2">
        <v>15492640008</v>
      </c>
      <c r="C13" s="2" t="e">
        <f>VLOOKUP(B13,#REF!,3,FALSE)</f>
        <v>#REF!</v>
      </c>
      <c r="D13" s="1" t="s">
        <v>60</v>
      </c>
      <c r="E13" s="11">
        <f t="shared" si="0"/>
        <v>0.30112540675844818</v>
      </c>
      <c r="F13" s="3">
        <v>3995</v>
      </c>
      <c r="G13" s="19">
        <f t="shared" si="1"/>
        <v>0.22101286608260332</v>
      </c>
      <c r="H13" s="9">
        <f t="shared" si="2"/>
        <v>2512.8035999999997</v>
      </c>
      <c r="I13" s="17">
        <f t="shared" si="3"/>
        <v>0.37101286608260331</v>
      </c>
      <c r="J13" s="15">
        <f t="shared" si="4"/>
        <v>2792.0039999999995</v>
      </c>
      <c r="K13" s="4">
        <v>17</v>
      </c>
      <c r="L13" s="3">
        <v>1320.08</v>
      </c>
      <c r="M13" s="8">
        <f t="shared" si="5"/>
        <v>-188.98333333333335</v>
      </c>
      <c r="N13" s="3">
        <v>1977.2266666666667</v>
      </c>
      <c r="O13" s="3">
        <v>2166.21</v>
      </c>
      <c r="P13" s="4">
        <v>17</v>
      </c>
      <c r="Q13" s="4" t="s">
        <v>27</v>
      </c>
      <c r="R13" s="4">
        <v>0</v>
      </c>
      <c r="S13" s="4">
        <v>40</v>
      </c>
      <c r="T13" s="4">
        <v>23</v>
      </c>
      <c r="U13" s="2" t="s">
        <v>28</v>
      </c>
      <c r="V13" s="3">
        <v>33612.853333333333</v>
      </c>
      <c r="W13" s="4">
        <v>0</v>
      </c>
      <c r="X13" s="4">
        <v>0</v>
      </c>
      <c r="Y13" s="4">
        <v>0</v>
      </c>
      <c r="Z13" s="2" t="b">
        <v>0</v>
      </c>
      <c r="AA13" s="2" t="s">
        <v>27</v>
      </c>
      <c r="AB13" s="5">
        <v>44848.707590740742</v>
      </c>
      <c r="AC13" s="5">
        <v>44709.63429224537</v>
      </c>
      <c r="AD13" s="1" t="s">
        <v>27</v>
      </c>
      <c r="AE13" s="4">
        <v>162</v>
      </c>
      <c r="AF13" s="4">
        <v>301</v>
      </c>
    </row>
    <row r="14" spans="1:32" ht="26.25" x14ac:dyDescent="0.25">
      <c r="A14" s="1" t="s">
        <v>25</v>
      </c>
      <c r="B14" s="2">
        <v>3562170000</v>
      </c>
      <c r="C14" s="2" t="e">
        <f>VLOOKUP(B14,#REF!,3,FALSE)</f>
        <v>#REF!</v>
      </c>
      <c r="D14" s="1" t="s">
        <v>90</v>
      </c>
      <c r="E14" s="11">
        <f t="shared" si="0"/>
        <v>0.31982764811490133</v>
      </c>
      <c r="F14" s="3">
        <v>2785</v>
      </c>
      <c r="G14" s="19">
        <f t="shared" si="1"/>
        <v>0.23784488330341116</v>
      </c>
      <c r="H14" s="9">
        <f t="shared" si="2"/>
        <v>1704.8519999999999</v>
      </c>
      <c r="I14" s="17">
        <f t="shared" si="3"/>
        <v>0.38784488330341116</v>
      </c>
      <c r="J14" s="15">
        <f t="shared" si="4"/>
        <v>1894.2799999999997</v>
      </c>
      <c r="K14" s="4">
        <v>6</v>
      </c>
      <c r="L14" s="3">
        <v>1082.04</v>
      </c>
      <c r="M14" s="8">
        <f t="shared" si="5"/>
        <v>-183.42000000000007</v>
      </c>
      <c r="N14" s="3">
        <v>1286.28</v>
      </c>
      <c r="O14" s="3">
        <v>1469.7</v>
      </c>
      <c r="P14" s="4">
        <v>6</v>
      </c>
      <c r="Q14" s="4" t="s">
        <v>27</v>
      </c>
      <c r="R14" s="4">
        <v>0</v>
      </c>
      <c r="S14" s="4">
        <v>65</v>
      </c>
      <c r="T14" s="4">
        <v>59</v>
      </c>
      <c r="U14" s="2" t="s">
        <v>28</v>
      </c>
      <c r="V14" s="3">
        <v>7717.68</v>
      </c>
      <c r="W14" s="4">
        <v>0</v>
      </c>
      <c r="X14" s="4">
        <v>0</v>
      </c>
      <c r="Y14" s="4">
        <v>0</v>
      </c>
      <c r="Z14" s="2" t="b">
        <v>0</v>
      </c>
      <c r="AA14" s="2" t="s">
        <v>27</v>
      </c>
      <c r="AB14" s="5">
        <v>44848.707590740742</v>
      </c>
      <c r="AC14" s="5">
        <v>44972.500855092592</v>
      </c>
      <c r="AD14" s="1" t="s">
        <v>27</v>
      </c>
      <c r="AE14" s="4">
        <v>162</v>
      </c>
      <c r="AF14" s="4">
        <v>38</v>
      </c>
    </row>
    <row r="15" spans="1:32" ht="26.25" x14ac:dyDescent="0.25">
      <c r="A15" s="1" t="s">
        <v>25</v>
      </c>
      <c r="B15" s="2">
        <v>15553360000</v>
      </c>
      <c r="C15" s="2" t="e">
        <f>VLOOKUP(B15,#REF!,3,FALSE)</f>
        <v>#REF!</v>
      </c>
      <c r="D15" s="1" t="s">
        <v>129</v>
      </c>
      <c r="E15" s="11">
        <f t="shared" si="0"/>
        <v>0.34496764524376289</v>
      </c>
      <c r="F15" s="3">
        <v>3781.0000000000009</v>
      </c>
      <c r="G15" s="19">
        <f t="shared" si="1"/>
        <v>0.26047088071938662</v>
      </c>
      <c r="H15" s="9">
        <f t="shared" si="2"/>
        <v>2229.0095999999999</v>
      </c>
      <c r="I15" s="17">
        <f t="shared" si="3"/>
        <v>0.41047088071938659</v>
      </c>
      <c r="J15" s="15">
        <f t="shared" si="4"/>
        <v>2476.6773333333331</v>
      </c>
      <c r="K15" s="4">
        <v>2</v>
      </c>
      <c r="L15" s="3">
        <v>1563.74</v>
      </c>
      <c r="M15" s="8">
        <f t="shared" si="5"/>
        <v>-178.90999999999985</v>
      </c>
      <c r="N15" s="3">
        <v>1742.65</v>
      </c>
      <c r="O15" s="3">
        <v>1921.56</v>
      </c>
      <c r="P15" s="4">
        <v>2</v>
      </c>
      <c r="Q15" s="4" t="s">
        <v>27</v>
      </c>
      <c r="R15" s="4">
        <v>0</v>
      </c>
      <c r="S15" s="4">
        <v>10</v>
      </c>
      <c r="T15" s="4">
        <v>8</v>
      </c>
      <c r="U15" s="2" t="s">
        <v>28</v>
      </c>
      <c r="V15" s="3">
        <v>3485.3</v>
      </c>
      <c r="W15" s="4">
        <v>0</v>
      </c>
      <c r="X15" s="4">
        <v>0</v>
      </c>
      <c r="Y15" s="4">
        <v>0</v>
      </c>
      <c r="Z15" s="2" t="b">
        <v>0</v>
      </c>
      <c r="AA15" s="2" t="s">
        <v>27</v>
      </c>
      <c r="AB15" s="5">
        <v>44974.453918055551</v>
      </c>
      <c r="AC15" s="5">
        <v>44999.574460150463</v>
      </c>
      <c r="AD15" s="1" t="s">
        <v>27</v>
      </c>
      <c r="AE15" s="4">
        <v>36</v>
      </c>
      <c r="AF15" s="4">
        <v>11</v>
      </c>
    </row>
    <row r="16" spans="1:32" ht="26.25" x14ac:dyDescent="0.25">
      <c r="A16" s="1" t="s">
        <v>25</v>
      </c>
      <c r="B16" s="2">
        <v>4603410000</v>
      </c>
      <c r="C16" s="2" t="e">
        <f>VLOOKUP(B16,#REF!,3,FALSE)</f>
        <v>#REF!</v>
      </c>
      <c r="D16" s="1" t="s">
        <v>41</v>
      </c>
      <c r="E16" s="11">
        <f t="shared" si="0"/>
        <v>0.2914821548821549</v>
      </c>
      <c r="F16" s="3">
        <v>3960.0000000000005</v>
      </c>
      <c r="G16" s="19">
        <f t="shared" si="1"/>
        <v>0.21233393939393949</v>
      </c>
      <c r="H16" s="9">
        <f t="shared" si="2"/>
        <v>2525.1576</v>
      </c>
      <c r="I16" s="17">
        <f t="shared" si="3"/>
        <v>0.36233393939393949</v>
      </c>
      <c r="J16" s="15">
        <f t="shared" si="4"/>
        <v>2805.7306666666668</v>
      </c>
      <c r="K16" s="4">
        <v>30</v>
      </c>
      <c r="L16" s="3">
        <v>1892.86</v>
      </c>
      <c r="M16" s="8">
        <f t="shared" si="5"/>
        <v>-177.20461538461541</v>
      </c>
      <c r="N16" s="3">
        <v>1999.6553846153847</v>
      </c>
      <c r="O16" s="3">
        <v>2176.86</v>
      </c>
      <c r="P16" s="4">
        <v>30</v>
      </c>
      <c r="Q16" s="4" t="s">
        <v>27</v>
      </c>
      <c r="R16" s="4">
        <v>0</v>
      </c>
      <c r="S16" s="4">
        <v>40</v>
      </c>
      <c r="T16" s="4">
        <v>10</v>
      </c>
      <c r="U16" s="2" t="s">
        <v>28</v>
      </c>
      <c r="V16" s="3">
        <v>59989.661538461543</v>
      </c>
      <c r="W16" s="4">
        <v>0</v>
      </c>
      <c r="X16" s="4">
        <v>0</v>
      </c>
      <c r="Y16" s="4">
        <v>0</v>
      </c>
      <c r="Z16" s="2" t="b">
        <v>0</v>
      </c>
      <c r="AA16" s="2" t="s">
        <v>27</v>
      </c>
      <c r="AB16" s="5">
        <v>44862.701878321757</v>
      </c>
      <c r="AC16" s="5">
        <v>44806.719062465279</v>
      </c>
      <c r="AD16" s="1" t="s">
        <v>27</v>
      </c>
      <c r="AE16" s="4">
        <v>148</v>
      </c>
      <c r="AF16" s="4">
        <v>204</v>
      </c>
    </row>
    <row r="17" spans="1:32" ht="26.25" x14ac:dyDescent="0.25">
      <c r="A17" s="1" t="s">
        <v>25</v>
      </c>
      <c r="B17" s="2">
        <v>15492750000</v>
      </c>
      <c r="C17" s="2" t="e">
        <f>VLOOKUP(B17,#REF!,3,FALSE)</f>
        <v>#REF!</v>
      </c>
      <c r="D17" s="1" t="s">
        <v>109</v>
      </c>
      <c r="E17" s="11">
        <f t="shared" si="0"/>
        <v>0.33245135887832522</v>
      </c>
      <c r="F17" s="3">
        <v>4628</v>
      </c>
      <c r="G17" s="19">
        <f t="shared" si="1"/>
        <v>0.24920622299049269</v>
      </c>
      <c r="H17" s="9">
        <f t="shared" si="2"/>
        <v>2780.4735999999998</v>
      </c>
      <c r="I17" s="17">
        <f t="shared" si="3"/>
        <v>0.39920622299049269</v>
      </c>
      <c r="J17" s="15">
        <f t="shared" si="4"/>
        <v>3089.4151111111109</v>
      </c>
      <c r="K17" s="4">
        <v>4</v>
      </c>
      <c r="L17" s="3">
        <v>2780.47</v>
      </c>
      <c r="M17" s="8">
        <f t="shared" si="5"/>
        <v>-176.47000000000025</v>
      </c>
      <c r="N17" s="3">
        <v>2220.4899999999998</v>
      </c>
      <c r="O17" s="3">
        <v>2396.96</v>
      </c>
      <c r="P17" s="4">
        <v>4</v>
      </c>
      <c r="Q17" s="4" t="s">
        <v>27</v>
      </c>
      <c r="R17" s="4">
        <v>0</v>
      </c>
      <c r="S17" s="4">
        <v>6</v>
      </c>
      <c r="T17" s="4">
        <v>2</v>
      </c>
      <c r="U17" s="2" t="s">
        <v>28</v>
      </c>
      <c r="V17" s="3">
        <v>8881.9599999999991</v>
      </c>
      <c r="W17" s="4">
        <v>0</v>
      </c>
      <c r="X17" s="4">
        <v>0</v>
      </c>
      <c r="Y17" s="4">
        <v>0</v>
      </c>
      <c r="Z17" s="2" t="b">
        <v>0</v>
      </c>
      <c r="AA17" s="2" t="s">
        <v>27</v>
      </c>
      <c r="AB17" s="5">
        <v>44825.458333333328</v>
      </c>
      <c r="AC17" s="5">
        <v>44816.725117708331</v>
      </c>
      <c r="AD17" s="1" t="s">
        <v>27</v>
      </c>
      <c r="AE17" s="4">
        <v>185</v>
      </c>
      <c r="AF17" s="4">
        <v>194</v>
      </c>
    </row>
    <row r="18" spans="1:32" ht="26.25" x14ac:dyDescent="0.25">
      <c r="A18" s="1" t="s">
        <v>25</v>
      </c>
      <c r="B18" s="2">
        <v>15494230000</v>
      </c>
      <c r="C18" s="2" t="e">
        <f>VLOOKUP(B18,#REF!,3,FALSE)</f>
        <v>#REF!</v>
      </c>
      <c r="D18" s="1" t="s">
        <v>45</v>
      </c>
      <c r="E18" s="11">
        <f t="shared" si="0"/>
        <v>0.37379426098410018</v>
      </c>
      <c r="F18" s="3">
        <v>5905</v>
      </c>
      <c r="G18" s="19">
        <f t="shared" si="1"/>
        <v>0.28641483488569019</v>
      </c>
      <c r="H18" s="9">
        <f t="shared" si="2"/>
        <v>3327.9703999999997</v>
      </c>
      <c r="I18" s="17">
        <f t="shared" si="3"/>
        <v>0.43641483488569016</v>
      </c>
      <c r="J18" s="15">
        <f t="shared" si="4"/>
        <v>3697.7448888888885</v>
      </c>
      <c r="K18" s="4">
        <v>25</v>
      </c>
      <c r="L18" s="3">
        <v>2546.06</v>
      </c>
      <c r="M18" s="8">
        <f t="shared" si="5"/>
        <v>-173.13439139784941</v>
      </c>
      <c r="N18" s="3">
        <v>2695.8056086021506</v>
      </c>
      <c r="O18" s="3">
        <v>2868.94</v>
      </c>
      <c r="P18" s="4">
        <v>25</v>
      </c>
      <c r="Q18" s="4" t="s">
        <v>27</v>
      </c>
      <c r="R18" s="4">
        <v>0</v>
      </c>
      <c r="S18" s="4">
        <v>49.4</v>
      </c>
      <c r="T18" s="4">
        <v>24.4</v>
      </c>
      <c r="U18" s="2" t="s">
        <v>28</v>
      </c>
      <c r="V18" s="3">
        <v>67395.140215053761</v>
      </c>
      <c r="W18" s="4">
        <v>0</v>
      </c>
      <c r="X18" s="4">
        <v>0</v>
      </c>
      <c r="Y18" s="4">
        <v>0</v>
      </c>
      <c r="Z18" s="2" t="b">
        <v>0</v>
      </c>
      <c r="AA18" s="2" t="s">
        <v>27</v>
      </c>
      <c r="AB18" s="5">
        <v>44938.668149884259</v>
      </c>
      <c r="AC18" s="5">
        <v>44923.728580358795</v>
      </c>
      <c r="AD18" s="1" t="s">
        <v>27</v>
      </c>
      <c r="AE18" s="4">
        <v>72</v>
      </c>
      <c r="AF18" s="4">
        <v>87</v>
      </c>
    </row>
    <row r="19" spans="1:32" ht="26.25" x14ac:dyDescent="0.25">
      <c r="A19" s="1" t="s">
        <v>25</v>
      </c>
      <c r="B19" s="2">
        <v>4602640000</v>
      </c>
      <c r="C19" s="2" t="e">
        <f>VLOOKUP(B19,#REF!,3,FALSE)</f>
        <v>#REF!</v>
      </c>
      <c r="D19" s="1" t="s">
        <v>34</v>
      </c>
      <c r="E19" s="11">
        <f t="shared" si="0"/>
        <v>0.30585584694045848</v>
      </c>
      <c r="F19" s="3">
        <v>4042</v>
      </c>
      <c r="G19" s="19">
        <f t="shared" si="1"/>
        <v>0.22527026224641269</v>
      </c>
      <c r="H19" s="9">
        <f t="shared" si="2"/>
        <v>2525.1576</v>
      </c>
      <c r="I19" s="17">
        <f t="shared" si="3"/>
        <v>0.37527026224641269</v>
      </c>
      <c r="J19" s="15">
        <f t="shared" si="4"/>
        <v>2805.7306666666668</v>
      </c>
      <c r="K19" s="4">
        <v>39</v>
      </c>
      <c r="L19" s="3">
        <v>2176.86</v>
      </c>
      <c r="M19" s="8">
        <f t="shared" si="5"/>
        <v>-170.11381818181803</v>
      </c>
      <c r="N19" s="3">
        <v>2006.7461818181821</v>
      </c>
      <c r="O19" s="3">
        <v>2176.86</v>
      </c>
      <c r="P19" s="4">
        <v>39</v>
      </c>
      <c r="Q19" s="4" t="s">
        <v>27</v>
      </c>
      <c r="R19" s="4">
        <v>0</v>
      </c>
      <c r="S19" s="4">
        <v>131</v>
      </c>
      <c r="T19" s="4">
        <v>92</v>
      </c>
      <c r="U19" s="2" t="s">
        <v>28</v>
      </c>
      <c r="V19" s="3">
        <v>78263.101090909098</v>
      </c>
      <c r="W19" s="4">
        <v>0</v>
      </c>
      <c r="X19" s="4">
        <v>0</v>
      </c>
      <c r="Y19" s="4">
        <v>0</v>
      </c>
      <c r="Z19" s="2" t="b">
        <v>0</v>
      </c>
      <c r="AA19" s="2" t="s">
        <v>27</v>
      </c>
      <c r="AB19" s="5">
        <v>44848.707590740742</v>
      </c>
      <c r="AC19" s="5">
        <v>44974.61965601852</v>
      </c>
      <c r="AD19" s="1" t="s">
        <v>27</v>
      </c>
      <c r="AE19" s="4">
        <v>162</v>
      </c>
      <c r="AF19" s="4">
        <v>36</v>
      </c>
    </row>
    <row r="20" spans="1:32" ht="26.25" x14ac:dyDescent="0.25">
      <c r="A20" s="1" t="s">
        <v>25</v>
      </c>
      <c r="B20" s="2">
        <v>3506970000</v>
      </c>
      <c r="C20" s="2" t="e">
        <f>VLOOKUP(B20,#REF!,3,FALSE)</f>
        <v>#REF!</v>
      </c>
      <c r="D20" s="1" t="s">
        <v>85</v>
      </c>
      <c r="E20" s="11">
        <f t="shared" si="0"/>
        <v>0.34490203000882624</v>
      </c>
      <c r="F20" s="3">
        <v>4532</v>
      </c>
      <c r="G20" s="19">
        <f t="shared" si="1"/>
        <v>0.26041182700794352</v>
      </c>
      <c r="H20" s="9">
        <f t="shared" si="2"/>
        <v>2672.0135999999998</v>
      </c>
      <c r="I20" s="17">
        <f t="shared" si="3"/>
        <v>0.41041182700794354</v>
      </c>
      <c r="J20" s="15">
        <f t="shared" si="4"/>
        <v>2968.9039999999995</v>
      </c>
      <c r="K20" s="4">
        <v>6</v>
      </c>
      <c r="L20" s="3">
        <v>1694.16</v>
      </c>
      <c r="M20" s="8">
        <f t="shared" si="5"/>
        <v>-152.32499999999982</v>
      </c>
      <c r="N20" s="3">
        <v>2151.1350000000002</v>
      </c>
      <c r="O20" s="3">
        <v>2303.46</v>
      </c>
      <c r="P20" s="4">
        <v>6</v>
      </c>
      <c r="Q20" s="4" t="s">
        <v>27</v>
      </c>
      <c r="R20" s="4">
        <v>0</v>
      </c>
      <c r="S20" s="4">
        <v>25</v>
      </c>
      <c r="T20" s="4">
        <v>19</v>
      </c>
      <c r="U20" s="2" t="s">
        <v>28</v>
      </c>
      <c r="V20" s="3">
        <v>12906.810000000001</v>
      </c>
      <c r="W20" s="4">
        <v>0</v>
      </c>
      <c r="X20" s="4">
        <v>0</v>
      </c>
      <c r="Y20" s="4">
        <v>0</v>
      </c>
      <c r="Z20" s="2" t="b">
        <v>0</v>
      </c>
      <c r="AA20" s="2" t="s">
        <v>27</v>
      </c>
      <c r="AB20" s="5">
        <v>45000.737880706016</v>
      </c>
      <c r="AC20" s="5">
        <v>44994.706730520833</v>
      </c>
      <c r="AD20" s="1" t="s">
        <v>27</v>
      </c>
      <c r="AE20" s="4">
        <v>10</v>
      </c>
      <c r="AF20" s="4">
        <v>16</v>
      </c>
    </row>
    <row r="21" spans="1:32" ht="26.25" x14ac:dyDescent="0.25">
      <c r="A21" s="1" t="s">
        <v>25</v>
      </c>
      <c r="B21" s="2">
        <v>15508570000</v>
      </c>
      <c r="C21" s="2" t="e">
        <f>VLOOKUP(B21,#REF!,3,FALSE)</f>
        <v>#REF!</v>
      </c>
      <c r="D21" s="1" t="s">
        <v>79</v>
      </c>
      <c r="E21" s="11">
        <f t="shared" si="0"/>
        <v>0.33152796934865908</v>
      </c>
      <c r="F21" s="3">
        <v>3625</v>
      </c>
      <c r="G21" s="19">
        <f t="shared" si="1"/>
        <v>0.24837517241379317</v>
      </c>
      <c r="H21" s="9">
        <f t="shared" si="2"/>
        <v>2180.89</v>
      </c>
      <c r="I21" s="17">
        <f t="shared" si="3"/>
        <v>0.39837517241379317</v>
      </c>
      <c r="J21" s="15">
        <f t="shared" si="4"/>
        <v>2423.2111111111108</v>
      </c>
      <c r="K21" s="4">
        <v>8</v>
      </c>
      <c r="L21" s="3">
        <v>2180.89</v>
      </c>
      <c r="M21" s="8">
        <f t="shared" si="5"/>
        <v>-142.72730049261099</v>
      </c>
      <c r="N21" s="3">
        <v>1737.3502857142855</v>
      </c>
      <c r="O21" s="3">
        <v>1880.0775862068965</v>
      </c>
      <c r="P21" s="4">
        <v>8</v>
      </c>
      <c r="Q21" s="4" t="s">
        <v>27</v>
      </c>
      <c r="R21" s="4">
        <v>0</v>
      </c>
      <c r="S21" s="4">
        <v>42</v>
      </c>
      <c r="T21" s="4">
        <v>34</v>
      </c>
      <c r="U21" s="2" t="s">
        <v>28</v>
      </c>
      <c r="V21" s="3">
        <v>13898.802285714284</v>
      </c>
      <c r="W21" s="4">
        <v>0</v>
      </c>
      <c r="X21" s="4">
        <v>0</v>
      </c>
      <c r="Y21" s="4">
        <v>0</v>
      </c>
      <c r="Z21" s="2" t="b">
        <v>0</v>
      </c>
      <c r="AA21" s="2" t="s">
        <v>27</v>
      </c>
      <c r="AB21" s="5">
        <v>44848.707590740742</v>
      </c>
      <c r="AC21" s="5">
        <v>44885.432653969903</v>
      </c>
      <c r="AD21" s="1" t="s">
        <v>27</v>
      </c>
      <c r="AE21" s="4">
        <v>162</v>
      </c>
      <c r="AF21" s="4">
        <v>125</v>
      </c>
    </row>
    <row r="22" spans="1:32" ht="26.25" x14ac:dyDescent="0.25">
      <c r="A22" s="1" t="s">
        <v>25</v>
      </c>
      <c r="B22" s="2">
        <v>3560730000</v>
      </c>
      <c r="C22" s="2" t="e">
        <f>VLOOKUP(B22,#REF!,3,FALSE)</f>
        <v>#REF!</v>
      </c>
      <c r="D22" s="1" t="s">
        <v>88</v>
      </c>
      <c r="E22" s="11">
        <f t="shared" si="0"/>
        <v>0.32804353022582883</v>
      </c>
      <c r="F22" s="3">
        <v>5299</v>
      </c>
      <c r="G22" s="19">
        <f t="shared" si="1"/>
        <v>0.24523917720324592</v>
      </c>
      <c r="H22" s="9">
        <f t="shared" si="2"/>
        <v>3204.6275999999998</v>
      </c>
      <c r="I22" s="17">
        <f t="shared" si="3"/>
        <v>0.39523917720324592</v>
      </c>
      <c r="J22" s="15">
        <f t="shared" si="4"/>
        <v>3560.6973333333331</v>
      </c>
      <c r="K22" s="4">
        <v>6</v>
      </c>
      <c r="L22" s="3">
        <v>2164.79</v>
      </c>
      <c r="M22" s="8">
        <f t="shared" si="5"/>
        <v>-141.83999999999969</v>
      </c>
      <c r="N22" s="3">
        <v>2620.7700000000004</v>
      </c>
      <c r="O22" s="3">
        <v>2762.61</v>
      </c>
      <c r="P22" s="4">
        <v>6</v>
      </c>
      <c r="Q22" s="4" t="s">
        <v>27</v>
      </c>
      <c r="R22" s="4">
        <v>0</v>
      </c>
      <c r="S22" s="4">
        <v>24</v>
      </c>
      <c r="T22" s="4">
        <v>18</v>
      </c>
      <c r="U22" s="2" t="s">
        <v>28</v>
      </c>
      <c r="V22" s="3">
        <v>15724.620000000003</v>
      </c>
      <c r="W22" s="4">
        <v>0</v>
      </c>
      <c r="X22" s="4">
        <v>0</v>
      </c>
      <c r="Y22" s="4">
        <v>0</v>
      </c>
      <c r="Z22" s="2" t="b">
        <v>0</v>
      </c>
      <c r="AA22" s="2" t="s">
        <v>27</v>
      </c>
      <c r="AB22" s="5">
        <v>44769.458333333328</v>
      </c>
      <c r="AC22" s="5">
        <v>45003.571904166667</v>
      </c>
      <c r="AD22" s="1" t="s">
        <v>27</v>
      </c>
      <c r="AE22" s="4">
        <v>241</v>
      </c>
      <c r="AF22" s="4">
        <v>7</v>
      </c>
    </row>
    <row r="23" spans="1:32" ht="26.25" x14ac:dyDescent="0.25">
      <c r="A23" s="1" t="s">
        <v>25</v>
      </c>
      <c r="B23" s="2">
        <v>3111850000</v>
      </c>
      <c r="C23" s="2" t="e">
        <f>VLOOKUP(B23,#REF!,3,FALSE)</f>
        <v>#REF!</v>
      </c>
      <c r="D23" s="1" t="s">
        <v>57</v>
      </c>
      <c r="E23" s="11">
        <f t="shared" si="0"/>
        <v>0.33044643212085079</v>
      </c>
      <c r="F23" s="3">
        <v>2795</v>
      </c>
      <c r="G23" s="19">
        <f t="shared" si="1"/>
        <v>0.24740178890876566</v>
      </c>
      <c r="H23" s="9">
        <f t="shared" si="2"/>
        <v>1684.2619999999999</v>
      </c>
      <c r="I23" s="17">
        <f t="shared" si="3"/>
        <v>0.39740178890876565</v>
      </c>
      <c r="J23" s="15">
        <f t="shared" si="4"/>
        <v>1871.402222222222</v>
      </c>
      <c r="K23" s="4">
        <v>19</v>
      </c>
      <c r="L23" s="3">
        <v>1152.33</v>
      </c>
      <c r="M23" s="8">
        <f t="shared" si="5"/>
        <v>-113.04959183673486</v>
      </c>
      <c r="N23" s="3">
        <v>1338.9004081632652</v>
      </c>
      <c r="O23" s="3">
        <v>1451.95</v>
      </c>
      <c r="P23" s="4">
        <v>19</v>
      </c>
      <c r="Q23" s="4" t="s">
        <v>27</v>
      </c>
      <c r="R23" s="4">
        <v>0</v>
      </c>
      <c r="S23" s="4">
        <v>43</v>
      </c>
      <c r="T23" s="4">
        <v>24</v>
      </c>
      <c r="U23" s="2" t="s">
        <v>28</v>
      </c>
      <c r="V23" s="3">
        <v>25439.107755102039</v>
      </c>
      <c r="W23" s="4">
        <v>0</v>
      </c>
      <c r="X23" s="4">
        <v>0</v>
      </c>
      <c r="Y23" s="4">
        <v>0</v>
      </c>
      <c r="Z23" s="2" t="b">
        <v>0</v>
      </c>
      <c r="AA23" s="2" t="s">
        <v>27</v>
      </c>
      <c r="AB23" s="5">
        <v>44769.458333333328</v>
      </c>
      <c r="AC23" s="5">
        <v>44971.742172569444</v>
      </c>
      <c r="AD23" s="1" t="s">
        <v>27</v>
      </c>
      <c r="AE23" s="4">
        <v>241</v>
      </c>
      <c r="AF23" s="4">
        <v>39</v>
      </c>
    </row>
    <row r="24" spans="1:32" ht="26.25" x14ac:dyDescent="0.25">
      <c r="A24" s="1" t="s">
        <v>25</v>
      </c>
      <c r="B24" s="2">
        <v>15493040000</v>
      </c>
      <c r="C24" s="2" t="e">
        <f>VLOOKUP(B24,#REF!,3,FALSE)</f>
        <v>#REF!</v>
      </c>
      <c r="D24" s="1" t="s">
        <v>123</v>
      </c>
      <c r="E24" s="11">
        <f t="shared" si="0"/>
        <v>0.29782196950292861</v>
      </c>
      <c r="F24" s="3">
        <v>6507.0000000000009</v>
      </c>
      <c r="G24" s="19">
        <f t="shared" si="1"/>
        <v>0.21803977255263582</v>
      </c>
      <c r="H24" s="9">
        <f t="shared" si="2"/>
        <v>4112.1651999999995</v>
      </c>
      <c r="I24" s="17">
        <f t="shared" si="3"/>
        <v>0.36803977255263581</v>
      </c>
      <c r="J24" s="15">
        <f t="shared" si="4"/>
        <v>4569.072444444444</v>
      </c>
      <c r="K24" s="4">
        <v>4</v>
      </c>
      <c r="L24" s="3">
        <v>2324.98</v>
      </c>
      <c r="M24" s="8">
        <f t="shared" si="5"/>
        <v>-99.201250000000073</v>
      </c>
      <c r="N24" s="3">
        <v>3445.7687499999997</v>
      </c>
      <c r="O24" s="3">
        <v>3544.97</v>
      </c>
      <c r="P24" s="4">
        <v>4</v>
      </c>
      <c r="Q24" s="4" t="s">
        <v>27</v>
      </c>
      <c r="R24" s="4">
        <v>0</v>
      </c>
      <c r="S24" s="4">
        <v>18</v>
      </c>
      <c r="T24" s="4">
        <v>14</v>
      </c>
      <c r="U24" s="2" t="s">
        <v>28</v>
      </c>
      <c r="V24" s="3">
        <v>13783.074999999999</v>
      </c>
      <c r="W24" s="4">
        <v>0</v>
      </c>
      <c r="X24" s="4">
        <v>0</v>
      </c>
      <c r="Y24" s="4">
        <v>0</v>
      </c>
      <c r="Z24" s="2" t="b">
        <v>0</v>
      </c>
      <c r="AA24" s="2" t="s">
        <v>27</v>
      </c>
      <c r="AB24" s="5">
        <v>44988.540016979168</v>
      </c>
      <c r="AC24" s="5">
        <v>44967.766189965274</v>
      </c>
      <c r="AD24" s="1" t="s">
        <v>27</v>
      </c>
      <c r="AE24" s="4">
        <v>22</v>
      </c>
      <c r="AF24" s="4">
        <v>43</v>
      </c>
    </row>
    <row r="25" spans="1:32" ht="26.25" x14ac:dyDescent="0.25">
      <c r="A25" s="1" t="s">
        <v>25</v>
      </c>
      <c r="B25" s="2">
        <v>15554790000</v>
      </c>
      <c r="C25" s="2" t="e">
        <f>VLOOKUP(B25,#REF!,3,FALSE)</f>
        <v>#REF!</v>
      </c>
      <c r="D25" s="1" t="s">
        <v>70</v>
      </c>
      <c r="E25" s="11">
        <f t="shared" si="0"/>
        <v>0.31964778503994201</v>
      </c>
      <c r="F25" s="3">
        <v>4284</v>
      </c>
      <c r="G25" s="19">
        <f t="shared" si="1"/>
        <v>0.23768300653594779</v>
      </c>
      <c r="H25" s="9">
        <f t="shared" si="2"/>
        <v>2623.1659999999997</v>
      </c>
      <c r="I25" s="17">
        <f t="shared" si="3"/>
        <v>0.38768300653594778</v>
      </c>
      <c r="J25" s="15">
        <f t="shared" si="4"/>
        <v>2914.6288888888885</v>
      </c>
      <c r="K25" s="4">
        <v>11</v>
      </c>
      <c r="L25" s="3">
        <v>1966.7</v>
      </c>
      <c r="M25" s="8">
        <f t="shared" si="5"/>
        <v>-93.539682539682417</v>
      </c>
      <c r="N25" s="3">
        <v>2167.8103174603175</v>
      </c>
      <c r="O25" s="3">
        <v>2261.35</v>
      </c>
      <c r="P25" s="4">
        <v>11</v>
      </c>
      <c r="Q25" s="4" t="s">
        <v>27</v>
      </c>
      <c r="R25" s="4">
        <v>0</v>
      </c>
      <c r="S25" s="4">
        <v>35</v>
      </c>
      <c r="T25" s="4">
        <v>24</v>
      </c>
      <c r="U25" s="2" t="s">
        <v>28</v>
      </c>
      <c r="V25" s="3">
        <v>23845.913492063493</v>
      </c>
      <c r="W25" s="4">
        <v>0</v>
      </c>
      <c r="X25" s="4">
        <v>0</v>
      </c>
      <c r="Y25" s="4">
        <v>0</v>
      </c>
      <c r="Z25" s="2" t="b">
        <v>0</v>
      </c>
      <c r="AA25" s="2" t="s">
        <v>27</v>
      </c>
      <c r="AB25" s="5">
        <v>44905.463332407402</v>
      </c>
      <c r="AC25" s="5">
        <v>44987.53893480324</v>
      </c>
      <c r="AD25" s="1" t="s">
        <v>27</v>
      </c>
      <c r="AE25" s="4">
        <v>105</v>
      </c>
      <c r="AF25" s="4">
        <v>23</v>
      </c>
    </row>
    <row r="26" spans="1:32" ht="26.25" x14ac:dyDescent="0.25">
      <c r="A26" s="1" t="s">
        <v>25</v>
      </c>
      <c r="B26" s="2">
        <v>3507370000</v>
      </c>
      <c r="C26" s="2" t="e">
        <f>VLOOKUP(B26,#REF!,3,FALSE)</f>
        <v>#REF!</v>
      </c>
      <c r="D26" s="1" t="s">
        <v>48</v>
      </c>
      <c r="E26" s="11">
        <f t="shared" si="0"/>
        <v>0.36834505178800947</v>
      </c>
      <c r="F26" s="3">
        <v>4409</v>
      </c>
      <c r="G26" s="19">
        <f t="shared" si="1"/>
        <v>0.28151054660920849</v>
      </c>
      <c r="H26" s="9">
        <f t="shared" si="2"/>
        <v>2506.4699999999998</v>
      </c>
      <c r="I26" s="17">
        <f t="shared" si="3"/>
        <v>0.43151054660920846</v>
      </c>
      <c r="J26" s="15">
        <f t="shared" si="4"/>
        <v>2784.9666666666662</v>
      </c>
      <c r="K26" s="4">
        <v>24</v>
      </c>
      <c r="L26" s="3">
        <v>2024.96</v>
      </c>
      <c r="M26" s="8">
        <f t="shared" si="5"/>
        <v>-90.526666666666642</v>
      </c>
      <c r="N26" s="3">
        <v>2070.2233333333334</v>
      </c>
      <c r="O26" s="3">
        <v>2160.75</v>
      </c>
      <c r="P26" s="4">
        <v>24</v>
      </c>
      <c r="Q26" s="4" t="s">
        <v>27</v>
      </c>
      <c r="R26" s="4">
        <v>0</v>
      </c>
      <c r="S26" s="4">
        <v>33</v>
      </c>
      <c r="T26" s="4">
        <v>9</v>
      </c>
      <c r="U26" s="2" t="s">
        <v>28</v>
      </c>
      <c r="V26" s="3">
        <v>49685.36</v>
      </c>
      <c r="W26" s="4">
        <v>0</v>
      </c>
      <c r="X26" s="4">
        <v>0</v>
      </c>
      <c r="Y26" s="4">
        <v>0</v>
      </c>
      <c r="Z26" s="2" t="b">
        <v>0</v>
      </c>
      <c r="AA26" s="2" t="s">
        <v>27</v>
      </c>
      <c r="AB26" s="5">
        <v>44958.727659872682</v>
      </c>
      <c r="AC26" s="5">
        <v>44939.535397187501</v>
      </c>
      <c r="AD26" s="1" t="s">
        <v>27</v>
      </c>
      <c r="AE26" s="4">
        <v>52</v>
      </c>
      <c r="AF26" s="4">
        <v>71</v>
      </c>
    </row>
    <row r="27" spans="1:32" ht="26.25" x14ac:dyDescent="0.25">
      <c r="A27" s="1" t="s">
        <v>25</v>
      </c>
      <c r="B27" s="2">
        <v>3576070000</v>
      </c>
      <c r="C27" s="2" t="e">
        <f>VLOOKUP(B27,#REF!,3,FALSE)</f>
        <v>#REF!</v>
      </c>
      <c r="D27" s="1" t="s">
        <v>44</v>
      </c>
      <c r="E27" s="11">
        <f t="shared" si="0"/>
        <v>0.39275680633729415</v>
      </c>
      <c r="F27" s="3">
        <v>7995</v>
      </c>
      <c r="G27" s="19">
        <f t="shared" si="1"/>
        <v>0.30348112570356478</v>
      </c>
      <c r="H27" s="9">
        <f t="shared" si="2"/>
        <v>4369.4183999999996</v>
      </c>
      <c r="I27" s="17">
        <f t="shared" si="3"/>
        <v>0.4534811257035648</v>
      </c>
      <c r="J27" s="15">
        <f t="shared" si="4"/>
        <v>4854.9093333333331</v>
      </c>
      <c r="K27" s="4">
        <v>26</v>
      </c>
      <c r="L27" s="3">
        <v>3366.55</v>
      </c>
      <c r="M27" s="8">
        <f t="shared" si="5"/>
        <v>-90.365483870967637</v>
      </c>
      <c r="N27" s="3">
        <v>3676.3745161290321</v>
      </c>
      <c r="O27" s="3">
        <v>3766.74</v>
      </c>
      <c r="P27" s="4">
        <v>26</v>
      </c>
      <c r="Q27" s="4" t="s">
        <v>27</v>
      </c>
      <c r="R27" s="4">
        <v>0</v>
      </c>
      <c r="S27" s="4">
        <v>38.200000000000003</v>
      </c>
      <c r="T27" s="4">
        <v>12.2</v>
      </c>
      <c r="U27" s="2" t="s">
        <v>28</v>
      </c>
      <c r="V27" s="3">
        <v>95585.737419354831</v>
      </c>
      <c r="W27" s="4">
        <v>0</v>
      </c>
      <c r="X27" s="4">
        <v>0</v>
      </c>
      <c r="Y27" s="4">
        <v>0</v>
      </c>
      <c r="Z27" s="2" t="b">
        <v>0</v>
      </c>
      <c r="AA27" s="2" t="s">
        <v>27</v>
      </c>
      <c r="AB27" s="5">
        <v>44943.451063159722</v>
      </c>
      <c r="AC27" s="5">
        <v>45000.791132094906</v>
      </c>
      <c r="AD27" s="1" t="s">
        <v>27</v>
      </c>
      <c r="AE27" s="4">
        <v>67</v>
      </c>
      <c r="AF27" s="4">
        <v>10</v>
      </c>
    </row>
    <row r="28" spans="1:32" ht="26.25" x14ac:dyDescent="0.25">
      <c r="A28" s="1" t="s">
        <v>25</v>
      </c>
      <c r="B28" s="2">
        <v>4320110000</v>
      </c>
      <c r="C28" s="2" t="e">
        <f>VLOOKUP(B28,#REF!,3,FALSE)</f>
        <v>#REF!</v>
      </c>
      <c r="D28" s="1" t="s">
        <v>133</v>
      </c>
      <c r="E28" s="11">
        <f t="shared" si="0"/>
        <v>0.27244176826246408</v>
      </c>
      <c r="F28" s="3">
        <v>4484</v>
      </c>
      <c r="G28" s="19">
        <f t="shared" si="1"/>
        <v>0.19519759143621765</v>
      </c>
      <c r="H28" s="9">
        <f t="shared" si="2"/>
        <v>2936.134</v>
      </c>
      <c r="I28" s="17">
        <f t="shared" si="3"/>
        <v>0.34519759143621764</v>
      </c>
      <c r="J28" s="15">
        <f t="shared" si="4"/>
        <v>3262.3711111111111</v>
      </c>
      <c r="K28" s="4">
        <v>2</v>
      </c>
      <c r="L28" s="3">
        <v>0</v>
      </c>
      <c r="M28" s="8">
        <f t="shared" si="5"/>
        <v>-90.362499999999727</v>
      </c>
      <c r="N28" s="3">
        <v>2440.7875000000004</v>
      </c>
      <c r="O28" s="3">
        <v>2531.15</v>
      </c>
      <c r="P28" s="4">
        <v>2</v>
      </c>
      <c r="Q28" s="4" t="s">
        <v>27</v>
      </c>
      <c r="R28" s="4">
        <v>0</v>
      </c>
      <c r="S28" s="4">
        <v>14</v>
      </c>
      <c r="T28" s="4">
        <v>12</v>
      </c>
      <c r="U28" s="2" t="s">
        <v>28</v>
      </c>
      <c r="V28" s="3">
        <v>4881.5750000000007</v>
      </c>
      <c r="W28" s="4">
        <v>0</v>
      </c>
      <c r="X28" s="4">
        <v>0</v>
      </c>
      <c r="Y28" s="4">
        <v>0</v>
      </c>
      <c r="Z28" s="2" t="b">
        <v>0</v>
      </c>
      <c r="AA28" s="2" t="s">
        <v>27</v>
      </c>
      <c r="AB28" s="5">
        <v>44795.458333333328</v>
      </c>
      <c r="AC28" s="5">
        <v>44823.766260266202</v>
      </c>
      <c r="AD28" s="1" t="s">
        <v>27</v>
      </c>
      <c r="AE28" s="4">
        <v>215</v>
      </c>
      <c r="AF28" s="4">
        <v>187</v>
      </c>
    </row>
    <row r="29" spans="1:32" ht="26.25" x14ac:dyDescent="0.25">
      <c r="A29" s="1" t="s">
        <v>25</v>
      </c>
      <c r="B29" s="2">
        <v>15481540000</v>
      </c>
      <c r="C29" s="2" t="e">
        <f>VLOOKUP(B29,#REF!,3,FALSE)</f>
        <v>#REF!</v>
      </c>
      <c r="D29" s="1" t="s">
        <v>49</v>
      </c>
      <c r="E29" s="11">
        <f t="shared" si="0"/>
        <v>0.34484331065759644</v>
      </c>
      <c r="F29" s="3">
        <v>3920</v>
      </c>
      <c r="G29" s="19">
        <f t="shared" si="1"/>
        <v>0.26035897959183685</v>
      </c>
      <c r="H29" s="9">
        <f t="shared" si="2"/>
        <v>2311.3927999999996</v>
      </c>
      <c r="I29" s="17">
        <f t="shared" si="3"/>
        <v>0.41035897959183681</v>
      </c>
      <c r="J29" s="15">
        <f t="shared" si="4"/>
        <v>2568.2142222222219</v>
      </c>
      <c r="K29" s="4">
        <v>23</v>
      </c>
      <c r="L29" s="3">
        <v>1584.12</v>
      </c>
      <c r="M29" s="8">
        <f t="shared" si="5"/>
        <v>-76.722501978095124</v>
      </c>
      <c r="N29" s="3">
        <v>1915.8574980219048</v>
      </c>
      <c r="O29" s="3">
        <v>1992.58</v>
      </c>
      <c r="P29" s="4">
        <v>23</v>
      </c>
      <c r="Q29" s="4" t="s">
        <v>27</v>
      </c>
      <c r="R29" s="4">
        <v>20</v>
      </c>
      <c r="S29" s="4">
        <v>297.8</v>
      </c>
      <c r="T29" s="4">
        <v>275.8</v>
      </c>
      <c r="U29" s="2" t="s">
        <v>28</v>
      </c>
      <c r="V29" s="3">
        <v>44064.722454503812</v>
      </c>
      <c r="W29" s="4">
        <v>0</v>
      </c>
      <c r="X29" s="4">
        <v>0</v>
      </c>
      <c r="Y29" s="4">
        <v>0</v>
      </c>
      <c r="Z29" s="2" t="b">
        <v>0</v>
      </c>
      <c r="AA29" s="2" t="s">
        <v>27</v>
      </c>
      <c r="AB29" s="5">
        <v>44946.578985914348</v>
      </c>
      <c r="AC29" s="5">
        <v>45008.743126620371</v>
      </c>
      <c r="AD29" s="1" t="s">
        <v>27</v>
      </c>
      <c r="AE29" s="4">
        <v>64</v>
      </c>
      <c r="AF29" s="4">
        <v>2</v>
      </c>
    </row>
    <row r="30" spans="1:32" ht="26.25" x14ac:dyDescent="0.25">
      <c r="A30" s="1" t="s">
        <v>25</v>
      </c>
      <c r="B30" s="2">
        <v>3589760000</v>
      </c>
      <c r="C30" s="2" t="e">
        <f>VLOOKUP(B30,#REF!,3,FALSE)</f>
        <v>#REF!</v>
      </c>
      <c r="D30" s="1" t="s">
        <v>102</v>
      </c>
      <c r="E30" s="11">
        <f t="shared" si="0"/>
        <v>0.41828823763005329</v>
      </c>
      <c r="F30" s="3">
        <v>6995</v>
      </c>
      <c r="G30" s="19">
        <f t="shared" si="1"/>
        <v>0.32645941386704791</v>
      </c>
      <c r="H30" s="9">
        <f t="shared" si="2"/>
        <v>3662.1663999999996</v>
      </c>
      <c r="I30" s="17">
        <f t="shared" si="3"/>
        <v>0.47645941386704793</v>
      </c>
      <c r="J30" s="15">
        <f t="shared" si="4"/>
        <v>4069.0737777777772</v>
      </c>
      <c r="K30" s="4">
        <v>4</v>
      </c>
      <c r="L30" s="3">
        <v>2816.37</v>
      </c>
      <c r="M30" s="8">
        <f t="shared" si="5"/>
        <v>-73.626250000000255</v>
      </c>
      <c r="N30" s="3">
        <v>3083.4137499999997</v>
      </c>
      <c r="O30" s="3">
        <v>3157.04</v>
      </c>
      <c r="P30" s="4">
        <v>4</v>
      </c>
      <c r="Q30" s="4" t="s">
        <v>27</v>
      </c>
      <c r="R30" s="4">
        <v>0</v>
      </c>
      <c r="S30" s="4">
        <v>19</v>
      </c>
      <c r="T30" s="4">
        <v>15</v>
      </c>
      <c r="U30" s="2" t="s">
        <v>28</v>
      </c>
      <c r="V30" s="3">
        <v>12333.654999999999</v>
      </c>
      <c r="W30" s="4">
        <v>0</v>
      </c>
      <c r="X30" s="4">
        <v>0</v>
      </c>
      <c r="Y30" s="4">
        <v>0</v>
      </c>
      <c r="Z30" s="2" t="b">
        <v>0</v>
      </c>
      <c r="AA30" s="2" t="s">
        <v>27</v>
      </c>
      <c r="AB30" s="5">
        <v>44954.473815543977</v>
      </c>
      <c r="AC30" s="5">
        <v>44947.624070138889</v>
      </c>
      <c r="AD30" s="1" t="s">
        <v>27</v>
      </c>
      <c r="AE30" s="4">
        <v>56</v>
      </c>
      <c r="AF30" s="4">
        <v>63</v>
      </c>
    </row>
    <row r="31" spans="1:32" ht="26.25" x14ac:dyDescent="0.25">
      <c r="A31" s="1" t="s">
        <v>25</v>
      </c>
      <c r="B31" s="2">
        <v>15500770000</v>
      </c>
      <c r="C31" s="2" t="e">
        <f>VLOOKUP(B31,#REF!,3,FALSE)</f>
        <v>#REF!</v>
      </c>
      <c r="D31" s="1" t="s">
        <v>68</v>
      </c>
      <c r="E31" s="11">
        <f t="shared" si="0"/>
        <v>0.28880007929428114</v>
      </c>
      <c r="F31" s="3">
        <v>4484</v>
      </c>
      <c r="G31" s="19">
        <f t="shared" si="1"/>
        <v>0.20992007136485294</v>
      </c>
      <c r="H31" s="9">
        <f t="shared" si="2"/>
        <v>2870.1183999999994</v>
      </c>
      <c r="I31" s="17">
        <f t="shared" si="3"/>
        <v>0.35992007136485293</v>
      </c>
      <c r="J31" s="15">
        <f t="shared" si="4"/>
        <v>3189.0204444444435</v>
      </c>
      <c r="K31" s="4">
        <v>12</v>
      </c>
      <c r="L31" s="3">
        <v>0</v>
      </c>
      <c r="M31" s="8">
        <f t="shared" si="5"/>
        <v>-73.034285714285488</v>
      </c>
      <c r="N31" s="3">
        <v>2401.2057142857143</v>
      </c>
      <c r="O31" s="3">
        <v>2474.2399999999998</v>
      </c>
      <c r="P31" s="4">
        <v>12</v>
      </c>
      <c r="Q31" s="4" t="s">
        <v>27</v>
      </c>
      <c r="R31" s="4">
        <v>0</v>
      </c>
      <c r="S31" s="4">
        <v>38.4</v>
      </c>
      <c r="T31" s="4">
        <v>24.4</v>
      </c>
      <c r="U31" s="2" t="s">
        <v>28</v>
      </c>
      <c r="V31" s="3">
        <v>28814.468571428573</v>
      </c>
      <c r="W31" s="4">
        <v>0</v>
      </c>
      <c r="X31" s="4">
        <v>0</v>
      </c>
      <c r="Y31" s="4">
        <v>0</v>
      </c>
      <c r="Z31" s="2" t="b">
        <v>0</v>
      </c>
      <c r="AA31" s="2" t="s">
        <v>27</v>
      </c>
      <c r="AB31" s="5">
        <v>44811.458333333328</v>
      </c>
      <c r="AC31" s="5">
        <v>44791.753912418979</v>
      </c>
      <c r="AD31" s="1" t="s">
        <v>27</v>
      </c>
      <c r="AE31" s="4">
        <v>199</v>
      </c>
      <c r="AF31" s="4">
        <v>219</v>
      </c>
    </row>
    <row r="32" spans="1:32" ht="26.25" x14ac:dyDescent="0.25">
      <c r="A32" s="1" t="s">
        <v>25</v>
      </c>
      <c r="B32" s="2">
        <v>15485630000</v>
      </c>
      <c r="C32" s="2" t="e">
        <f>VLOOKUP(B32,#REF!,3,FALSE)</f>
        <v>#REF!</v>
      </c>
      <c r="D32" s="1" t="s">
        <v>37</v>
      </c>
      <c r="E32" s="11">
        <f t="shared" si="0"/>
        <v>0.34130245652272634</v>
      </c>
      <c r="F32" s="3">
        <v>2447</v>
      </c>
      <c r="G32" s="19">
        <f t="shared" si="1"/>
        <v>0.25717221087045372</v>
      </c>
      <c r="H32" s="9">
        <f t="shared" si="2"/>
        <v>1450.6495999999997</v>
      </c>
      <c r="I32" s="17">
        <f t="shared" si="3"/>
        <v>0.40717221087045374</v>
      </c>
      <c r="J32" s="15">
        <f t="shared" si="4"/>
        <v>1611.8328888888886</v>
      </c>
      <c r="K32" s="4">
        <v>34</v>
      </c>
      <c r="L32" s="3">
        <v>940.75</v>
      </c>
      <c r="M32" s="8">
        <f t="shared" si="5"/>
        <v>-63.188955844155771</v>
      </c>
      <c r="N32" s="3">
        <v>1187.3710441558442</v>
      </c>
      <c r="O32" s="3">
        <v>1250.56</v>
      </c>
      <c r="P32" s="4">
        <v>34</v>
      </c>
      <c r="Q32" s="4" t="s">
        <v>27</v>
      </c>
      <c r="R32" s="4">
        <v>0</v>
      </c>
      <c r="S32" s="4">
        <v>77.5</v>
      </c>
      <c r="T32" s="4">
        <v>43.5</v>
      </c>
      <c r="U32" s="2" t="s">
        <v>28</v>
      </c>
      <c r="V32" s="3">
        <v>40370.6155012987</v>
      </c>
      <c r="W32" s="4">
        <v>20</v>
      </c>
      <c r="X32" s="4">
        <v>8</v>
      </c>
      <c r="Y32" s="4">
        <v>0</v>
      </c>
      <c r="Z32" s="2" t="b">
        <v>0</v>
      </c>
      <c r="AA32" s="2" t="s">
        <v>38</v>
      </c>
      <c r="AB32" s="5">
        <v>44848.707590740742</v>
      </c>
      <c r="AC32" s="5">
        <v>44987.58899950231</v>
      </c>
      <c r="AD32" s="1" t="s">
        <v>27</v>
      </c>
      <c r="AE32" s="4">
        <v>162</v>
      </c>
      <c r="AF32" s="4">
        <v>23</v>
      </c>
    </row>
    <row r="33" spans="1:32" ht="26.25" x14ac:dyDescent="0.25">
      <c r="A33" s="1" t="s">
        <v>25</v>
      </c>
      <c r="B33" s="2">
        <v>15591970000</v>
      </c>
      <c r="C33" s="2" t="e">
        <f>VLOOKUP(B33,#REF!,3,FALSE)</f>
        <v>#REF!</v>
      </c>
      <c r="D33" s="1" t="s">
        <v>94</v>
      </c>
      <c r="E33" s="11">
        <f t="shared" si="0"/>
        <v>0.33373104962670175</v>
      </c>
      <c r="F33" s="3">
        <v>3794.9999999999995</v>
      </c>
      <c r="G33" s="19">
        <f t="shared" si="1"/>
        <v>0.25035794466403161</v>
      </c>
      <c r="H33" s="9">
        <f t="shared" si="2"/>
        <v>2275.6415999999999</v>
      </c>
      <c r="I33" s="17">
        <f t="shared" si="3"/>
        <v>0.40035794466403157</v>
      </c>
      <c r="J33" s="15">
        <f t="shared" si="4"/>
        <v>2528.4906666666666</v>
      </c>
      <c r="K33" s="4">
        <v>5</v>
      </c>
      <c r="L33" s="3">
        <v>1842.45</v>
      </c>
      <c r="M33" s="8">
        <f t="shared" si="5"/>
        <v>-47.723999999999933</v>
      </c>
      <c r="N33" s="3">
        <v>1914.0360000000001</v>
      </c>
      <c r="O33" s="3">
        <v>1961.76</v>
      </c>
      <c r="P33" s="4">
        <v>5</v>
      </c>
      <c r="Q33" s="4" t="s">
        <v>27</v>
      </c>
      <c r="R33" s="4">
        <v>0</v>
      </c>
      <c r="S33" s="4">
        <v>7</v>
      </c>
      <c r="T33" s="4">
        <v>2</v>
      </c>
      <c r="U33" s="2" t="s">
        <v>28</v>
      </c>
      <c r="V33" s="3">
        <v>9570.18</v>
      </c>
      <c r="W33" s="4">
        <v>0</v>
      </c>
      <c r="X33" s="4">
        <v>0</v>
      </c>
      <c r="Y33" s="4">
        <v>0</v>
      </c>
      <c r="Z33" s="2" t="b">
        <v>0</v>
      </c>
      <c r="AA33" s="2" t="s">
        <v>27</v>
      </c>
      <c r="AB33" s="5">
        <v>44954.472942824075</v>
      </c>
      <c r="AC33" s="5">
        <v>44950.448206215275</v>
      </c>
      <c r="AD33" s="1" t="s">
        <v>27</v>
      </c>
      <c r="AE33" s="4">
        <v>56</v>
      </c>
      <c r="AF33" s="4">
        <v>60</v>
      </c>
    </row>
    <row r="34" spans="1:32" ht="26.25" x14ac:dyDescent="0.25">
      <c r="A34" s="1" t="s">
        <v>25</v>
      </c>
      <c r="B34" s="2">
        <v>4505640009</v>
      </c>
      <c r="C34" s="2" t="e">
        <f>VLOOKUP(B34,#REF!,3,FALSE)</f>
        <v>#REF!</v>
      </c>
      <c r="D34" s="1" t="s">
        <v>115</v>
      </c>
      <c r="E34" s="11">
        <f t="shared" ref="E34:E65" si="6">(F34-J34)/F34</f>
        <v>0.34488342307064779</v>
      </c>
      <c r="F34" s="3">
        <v>5448</v>
      </c>
      <c r="G34" s="19">
        <f t="shared" ref="G34:G65" si="7">+I34-0.15</f>
        <v>0.26039508076358298</v>
      </c>
      <c r="H34" s="9">
        <f t="shared" ref="H34:H65" si="8">+O34*1.16</f>
        <v>3212.1675999999998</v>
      </c>
      <c r="I34" s="17">
        <f t="shared" ref="I34:I65" si="9">(F34-H34)/F34</f>
        <v>0.410395080763583</v>
      </c>
      <c r="J34" s="15">
        <f t="shared" ref="J34:J65" si="10">+H34/0.9</f>
        <v>3569.0751111111108</v>
      </c>
      <c r="K34" s="4">
        <v>4</v>
      </c>
      <c r="L34" s="3">
        <v>1979</v>
      </c>
      <c r="M34" s="8">
        <f t="shared" ref="M34:M64" si="11">+N34-O34</f>
        <v>-34.162499999999909</v>
      </c>
      <c r="N34" s="3">
        <v>2734.9475000000002</v>
      </c>
      <c r="O34" s="3">
        <v>2769.11</v>
      </c>
      <c r="P34" s="4">
        <v>4</v>
      </c>
      <c r="Q34" s="4" t="s">
        <v>27</v>
      </c>
      <c r="R34" s="4">
        <v>0</v>
      </c>
      <c r="S34" s="4">
        <v>13</v>
      </c>
      <c r="T34" s="4">
        <v>9</v>
      </c>
      <c r="U34" s="2" t="s">
        <v>28</v>
      </c>
      <c r="V34" s="3">
        <v>10939.79</v>
      </c>
      <c r="W34" s="4">
        <v>0</v>
      </c>
      <c r="X34" s="4">
        <v>0</v>
      </c>
      <c r="Y34" s="4">
        <v>0</v>
      </c>
      <c r="Z34" s="2" t="b">
        <v>0</v>
      </c>
      <c r="AA34" s="2" t="s">
        <v>27</v>
      </c>
      <c r="AB34" s="5">
        <v>45000.737880706016</v>
      </c>
      <c r="AC34" s="5">
        <v>44952.512054895829</v>
      </c>
      <c r="AD34" s="1" t="s">
        <v>27</v>
      </c>
      <c r="AE34" s="4">
        <v>10</v>
      </c>
      <c r="AF34" s="4">
        <v>58</v>
      </c>
    </row>
    <row r="35" spans="1:32" ht="26.25" x14ac:dyDescent="0.25">
      <c r="A35" s="1" t="s">
        <v>25</v>
      </c>
      <c r="B35" s="2">
        <v>15409540000</v>
      </c>
      <c r="C35" s="2" t="e">
        <f>VLOOKUP(B35,#REF!,3,FALSE)</f>
        <v>#REF!</v>
      </c>
      <c r="D35" s="1" t="s">
        <v>42</v>
      </c>
      <c r="E35" s="11">
        <f t="shared" si="6"/>
        <v>0.35968945710579964</v>
      </c>
      <c r="F35" s="3">
        <v>1799</v>
      </c>
      <c r="G35" s="19">
        <f t="shared" si="7"/>
        <v>0.27372051139521958</v>
      </c>
      <c r="H35" s="9">
        <f t="shared" si="8"/>
        <v>1036.7267999999999</v>
      </c>
      <c r="I35" s="17">
        <f t="shared" si="9"/>
        <v>0.4237205113952196</v>
      </c>
      <c r="J35" s="15">
        <f t="shared" si="10"/>
        <v>1151.9186666666665</v>
      </c>
      <c r="K35" s="4">
        <v>29</v>
      </c>
      <c r="L35" s="3">
        <v>766.76</v>
      </c>
      <c r="M35" s="8">
        <f t="shared" si="11"/>
        <v>-24.487373773578724</v>
      </c>
      <c r="N35" s="3">
        <v>869.24262622642129</v>
      </c>
      <c r="O35" s="3">
        <v>893.73</v>
      </c>
      <c r="P35" s="4">
        <v>29</v>
      </c>
      <c r="Q35" s="4" t="s">
        <v>27</v>
      </c>
      <c r="R35" s="4">
        <v>0</v>
      </c>
      <c r="S35" s="4">
        <v>87.699999999999989</v>
      </c>
      <c r="T35" s="4">
        <v>58.699999999999996</v>
      </c>
      <c r="U35" s="2" t="s">
        <v>28</v>
      </c>
      <c r="V35" s="3">
        <v>25208.036160566218</v>
      </c>
      <c r="W35" s="4">
        <v>0</v>
      </c>
      <c r="X35" s="4">
        <v>0</v>
      </c>
      <c r="Y35" s="4">
        <v>0</v>
      </c>
      <c r="Z35" s="2" t="b">
        <v>0</v>
      </c>
      <c r="AA35" s="2" t="s">
        <v>27</v>
      </c>
      <c r="AB35" s="5">
        <v>44848.707590740742</v>
      </c>
      <c r="AC35" s="5">
        <v>44943.411977627315</v>
      </c>
      <c r="AD35" s="1" t="s">
        <v>27</v>
      </c>
      <c r="AE35" s="4">
        <v>162</v>
      </c>
      <c r="AF35" s="4">
        <v>67</v>
      </c>
    </row>
    <row r="36" spans="1:32" ht="26.25" x14ac:dyDescent="0.25">
      <c r="A36" s="1" t="s">
        <v>25</v>
      </c>
      <c r="B36" s="2">
        <v>4512140000</v>
      </c>
      <c r="C36" s="2" t="e">
        <f>VLOOKUP(B36,#REF!,3,FALSE)</f>
        <v>#REF!</v>
      </c>
      <c r="D36" s="1" t="s">
        <v>43</v>
      </c>
      <c r="E36" s="11">
        <f t="shared" si="6"/>
        <v>0.36763210839663318</v>
      </c>
      <c r="F36" s="3">
        <v>4871</v>
      </c>
      <c r="G36" s="19">
        <f t="shared" si="7"/>
        <v>0.28086889755696987</v>
      </c>
      <c r="H36" s="9">
        <f t="shared" si="8"/>
        <v>2772.2375999999999</v>
      </c>
      <c r="I36" s="17">
        <f t="shared" si="9"/>
        <v>0.43086889755696983</v>
      </c>
      <c r="J36" s="15">
        <f t="shared" si="10"/>
        <v>3080.2639999999997</v>
      </c>
      <c r="K36" s="4">
        <v>29</v>
      </c>
      <c r="L36" s="3">
        <v>2256.38</v>
      </c>
      <c r="M36" s="8">
        <f t="shared" si="11"/>
        <v>-21.282062190606666</v>
      </c>
      <c r="N36" s="3">
        <v>2368.5779378093935</v>
      </c>
      <c r="O36" s="3">
        <v>2389.86</v>
      </c>
      <c r="P36" s="4">
        <v>29</v>
      </c>
      <c r="Q36" s="4" t="s">
        <v>27</v>
      </c>
      <c r="R36" s="4">
        <v>0</v>
      </c>
      <c r="S36" s="4">
        <v>74</v>
      </c>
      <c r="T36" s="4">
        <v>45</v>
      </c>
      <c r="U36" s="2" t="s">
        <v>28</v>
      </c>
      <c r="V36" s="3">
        <v>68688.760196472416</v>
      </c>
      <c r="W36" s="4">
        <v>0</v>
      </c>
      <c r="X36" s="4">
        <v>0</v>
      </c>
      <c r="Y36" s="4">
        <v>0</v>
      </c>
      <c r="Z36" s="2" t="b">
        <v>0</v>
      </c>
      <c r="AA36" s="2" t="s">
        <v>27</v>
      </c>
      <c r="AB36" s="5">
        <v>44848.707590740742</v>
      </c>
      <c r="AC36" s="5">
        <v>44995.452859178236</v>
      </c>
      <c r="AD36" s="1" t="s">
        <v>27</v>
      </c>
      <c r="AE36" s="4">
        <v>162</v>
      </c>
      <c r="AF36" s="4">
        <v>15</v>
      </c>
    </row>
    <row r="37" spans="1:32" ht="26.25" x14ac:dyDescent="0.25">
      <c r="A37" s="1" t="s">
        <v>25</v>
      </c>
      <c r="B37" s="2">
        <v>15502420009</v>
      </c>
      <c r="C37" s="2" t="e">
        <f>VLOOKUP(B37,#REF!,3,FALSE)</f>
        <v>#REF!</v>
      </c>
      <c r="D37" s="1" t="s">
        <v>117</v>
      </c>
      <c r="E37" s="11">
        <f t="shared" si="6"/>
        <v>0.58182468281430222</v>
      </c>
      <c r="F37" s="3">
        <v>5780</v>
      </c>
      <c r="G37" s="19">
        <f t="shared" si="7"/>
        <v>0.47364221453287192</v>
      </c>
      <c r="H37" s="9">
        <f t="shared" si="8"/>
        <v>2175.348</v>
      </c>
      <c r="I37" s="17">
        <f t="shared" si="9"/>
        <v>0.62364221453287194</v>
      </c>
      <c r="J37" s="15">
        <f t="shared" si="10"/>
        <v>2417.0533333333333</v>
      </c>
      <c r="K37" s="4">
        <v>4</v>
      </c>
      <c r="L37" s="3">
        <v>2033</v>
      </c>
      <c r="M37" s="8">
        <f t="shared" si="11"/>
        <v>-15.862499999999955</v>
      </c>
      <c r="N37" s="3">
        <v>1859.4375</v>
      </c>
      <c r="O37" s="3">
        <v>1875.3</v>
      </c>
      <c r="P37" s="4">
        <v>4</v>
      </c>
      <c r="Q37" s="4" t="s">
        <v>27</v>
      </c>
      <c r="R37" s="4">
        <v>0</v>
      </c>
      <c r="S37" s="4">
        <v>11</v>
      </c>
      <c r="T37" s="4">
        <v>7</v>
      </c>
      <c r="U37" s="2" t="s">
        <v>28</v>
      </c>
      <c r="V37" s="3">
        <v>7437.75</v>
      </c>
      <c r="W37" s="4">
        <v>0</v>
      </c>
      <c r="X37" s="4">
        <v>0</v>
      </c>
      <c r="Y37" s="4">
        <v>0</v>
      </c>
      <c r="Z37" s="2" t="b">
        <v>0</v>
      </c>
      <c r="AA37" s="2" t="s">
        <v>27</v>
      </c>
      <c r="AB37" s="5">
        <v>44946.568552662036</v>
      </c>
      <c r="AC37" s="5">
        <v>44939.526705902776</v>
      </c>
      <c r="AD37" s="1" t="s">
        <v>27</v>
      </c>
      <c r="AE37" s="4">
        <v>64</v>
      </c>
      <c r="AF37" s="4">
        <v>71</v>
      </c>
    </row>
    <row r="38" spans="1:32" ht="26.25" x14ac:dyDescent="0.25">
      <c r="A38" s="1" t="s">
        <v>25</v>
      </c>
      <c r="B38" s="2">
        <v>3564940000</v>
      </c>
      <c r="C38" s="2" t="e">
        <f>VLOOKUP(B38,#REF!,3,FALSE)</f>
        <v>#REF!</v>
      </c>
      <c r="D38" s="1" t="s">
        <v>39</v>
      </c>
      <c r="E38" s="11">
        <f t="shared" si="6"/>
        <v>0.48994943990311857</v>
      </c>
      <c r="F38" s="3">
        <v>5872</v>
      </c>
      <c r="G38" s="19">
        <f t="shared" si="7"/>
        <v>0.39095449591280662</v>
      </c>
      <c r="H38" s="9">
        <f t="shared" si="8"/>
        <v>2695.5151999999994</v>
      </c>
      <c r="I38" s="17">
        <f t="shared" si="9"/>
        <v>0.54095449591280664</v>
      </c>
      <c r="J38" s="15">
        <f t="shared" si="10"/>
        <v>2995.0168888888879</v>
      </c>
      <c r="K38" s="4">
        <v>32</v>
      </c>
      <c r="L38" s="3">
        <v>2234</v>
      </c>
      <c r="M38" s="8">
        <f t="shared" si="11"/>
        <v>-7.448588722787008</v>
      </c>
      <c r="N38" s="3">
        <v>2316.2714112772128</v>
      </c>
      <c r="O38" s="3">
        <v>2323.7199999999998</v>
      </c>
      <c r="P38" s="4">
        <v>32</v>
      </c>
      <c r="Q38" s="4" t="s">
        <v>27</v>
      </c>
      <c r="R38" s="4">
        <v>0</v>
      </c>
      <c r="S38" s="4">
        <v>107</v>
      </c>
      <c r="T38" s="4">
        <v>75</v>
      </c>
      <c r="U38" s="2" t="s">
        <v>28</v>
      </c>
      <c r="V38" s="3">
        <v>74120.685160870809</v>
      </c>
      <c r="W38" s="4">
        <v>8</v>
      </c>
      <c r="X38" s="4">
        <v>4</v>
      </c>
      <c r="Y38" s="4">
        <v>0</v>
      </c>
      <c r="Z38" s="2" t="b">
        <v>0</v>
      </c>
      <c r="AA38" s="2" t="s">
        <v>40</v>
      </c>
      <c r="AB38" s="5">
        <v>45008.584071759258</v>
      </c>
      <c r="AC38" s="5">
        <v>45002.681527627312</v>
      </c>
      <c r="AD38" s="1" t="s">
        <v>27</v>
      </c>
      <c r="AE38" s="4">
        <v>2</v>
      </c>
      <c r="AF38" s="4">
        <v>8</v>
      </c>
    </row>
    <row r="39" spans="1:32" ht="26.25" x14ac:dyDescent="0.25">
      <c r="A39" s="1" t="s">
        <v>25</v>
      </c>
      <c r="B39" s="2">
        <v>15409140000</v>
      </c>
      <c r="C39" s="2" t="e">
        <f>VLOOKUP(B39,#REF!,3,FALSE)</f>
        <v>#REF!</v>
      </c>
      <c r="D39" s="1" t="s">
        <v>71</v>
      </c>
      <c r="E39" s="11">
        <f t="shared" si="6"/>
        <v>0.31603441658929132</v>
      </c>
      <c r="F39" s="3">
        <v>1795</v>
      </c>
      <c r="G39" s="19">
        <f t="shared" si="7"/>
        <v>0.23443097493036222</v>
      </c>
      <c r="H39" s="9">
        <f t="shared" si="8"/>
        <v>1104.9463999999998</v>
      </c>
      <c r="I39" s="17">
        <f t="shared" si="9"/>
        <v>0.38443097493036221</v>
      </c>
      <c r="J39" s="15">
        <f t="shared" si="10"/>
        <v>1227.718222222222</v>
      </c>
      <c r="K39" s="4">
        <v>11</v>
      </c>
      <c r="L39" s="3">
        <v>827</v>
      </c>
      <c r="M39" s="8">
        <f t="shared" si="11"/>
        <v>-7.0121206636499664</v>
      </c>
      <c r="N39" s="3">
        <v>945.52787933635</v>
      </c>
      <c r="O39" s="3">
        <v>952.54</v>
      </c>
      <c r="P39" s="4">
        <v>11</v>
      </c>
      <c r="Q39" s="4" t="s">
        <v>27</v>
      </c>
      <c r="R39" s="4">
        <v>0</v>
      </c>
      <c r="S39" s="4">
        <v>61</v>
      </c>
      <c r="T39" s="4">
        <v>50</v>
      </c>
      <c r="U39" s="2" t="s">
        <v>28</v>
      </c>
      <c r="V39" s="3">
        <v>10400.80667269985</v>
      </c>
      <c r="W39" s="4">
        <v>0</v>
      </c>
      <c r="X39" s="4">
        <v>0</v>
      </c>
      <c r="Y39" s="4">
        <v>0</v>
      </c>
      <c r="Z39" s="2" t="b">
        <v>0</v>
      </c>
      <c r="AA39" s="2" t="s">
        <v>27</v>
      </c>
      <c r="AB39" s="5">
        <v>44905.466877928236</v>
      </c>
      <c r="AC39" s="5">
        <v>44893.723094062501</v>
      </c>
      <c r="AD39" s="1" t="s">
        <v>27</v>
      </c>
      <c r="AE39" s="4">
        <v>105</v>
      </c>
      <c r="AF39" s="4">
        <v>117</v>
      </c>
    </row>
    <row r="40" spans="1:32" ht="26.25" x14ac:dyDescent="0.25">
      <c r="A40" s="1" t="s">
        <v>25</v>
      </c>
      <c r="B40" s="2">
        <v>1555319000010</v>
      </c>
      <c r="C40" s="2" t="e">
        <f>VLOOKUP(B40,#REF!,3,FALSE)</f>
        <v>#REF!</v>
      </c>
      <c r="D40" s="1" t="s">
        <v>54</v>
      </c>
      <c r="E40" s="11">
        <f t="shared" si="6"/>
        <v>0.39150642870850128</v>
      </c>
      <c r="F40" s="3">
        <v>2895</v>
      </c>
      <c r="G40" s="19">
        <f t="shared" si="7"/>
        <v>0.30235578583765121</v>
      </c>
      <c r="H40" s="9">
        <f t="shared" si="8"/>
        <v>1585.4299999999998</v>
      </c>
      <c r="I40" s="17">
        <f t="shared" si="9"/>
        <v>0.45235578583765118</v>
      </c>
      <c r="J40" s="15">
        <f t="shared" si="10"/>
        <v>1761.5888888888887</v>
      </c>
      <c r="K40" s="4">
        <v>20</v>
      </c>
      <c r="L40" s="3">
        <v>0</v>
      </c>
      <c r="M40" s="8">
        <f t="shared" si="11"/>
        <v>-4.8579393939394322</v>
      </c>
      <c r="N40" s="3">
        <v>1361.8920606060606</v>
      </c>
      <c r="O40" s="3">
        <v>1366.75</v>
      </c>
      <c r="P40" s="4">
        <v>20</v>
      </c>
      <c r="Q40" s="4" t="s">
        <v>27</v>
      </c>
      <c r="R40" s="4">
        <v>0</v>
      </c>
      <c r="S40" s="4">
        <v>66.400000000000006</v>
      </c>
      <c r="T40" s="4">
        <v>42.4</v>
      </c>
      <c r="U40" s="2" t="s">
        <v>28</v>
      </c>
      <c r="V40" s="3">
        <v>27237.84121212121</v>
      </c>
      <c r="W40" s="4">
        <v>0</v>
      </c>
      <c r="X40" s="4">
        <v>0</v>
      </c>
      <c r="Y40" s="4">
        <v>0</v>
      </c>
      <c r="Z40" s="2" t="b">
        <v>0</v>
      </c>
      <c r="AA40" s="2" t="s">
        <v>27</v>
      </c>
      <c r="AB40" s="5">
        <v>44713.458333333328</v>
      </c>
      <c r="AC40" s="5">
        <v>45007.557741550925</v>
      </c>
      <c r="AD40" s="1" t="s">
        <v>27</v>
      </c>
      <c r="AE40" s="4">
        <v>297</v>
      </c>
      <c r="AF40" s="4">
        <v>3</v>
      </c>
    </row>
    <row r="41" spans="1:32" ht="26.25" x14ac:dyDescent="0.25">
      <c r="A41" s="1" t="s">
        <v>25</v>
      </c>
      <c r="B41" s="2">
        <v>15501620000</v>
      </c>
      <c r="C41" s="2" t="e">
        <f>VLOOKUP(B41,#REF!,3,FALSE)</f>
        <v>#REF!</v>
      </c>
      <c r="D41" s="1" t="s">
        <v>93</v>
      </c>
      <c r="E41" s="11">
        <f t="shared" si="6"/>
        <v>0.35501954033402805</v>
      </c>
      <c r="F41" s="3">
        <v>3679</v>
      </c>
      <c r="G41" s="19">
        <f t="shared" si="7"/>
        <v>0.26951758630062517</v>
      </c>
      <c r="H41" s="9">
        <f t="shared" si="8"/>
        <v>2135.5947999999999</v>
      </c>
      <c r="I41" s="17">
        <f t="shared" si="9"/>
        <v>0.41951758630062519</v>
      </c>
      <c r="J41" s="15">
        <f t="shared" si="10"/>
        <v>2372.8831111111108</v>
      </c>
      <c r="K41" s="4">
        <v>5</v>
      </c>
      <c r="L41" s="3">
        <v>0</v>
      </c>
      <c r="M41" s="8">
        <f t="shared" si="11"/>
        <v>0</v>
      </c>
      <c r="N41" s="3">
        <v>1841.03</v>
      </c>
      <c r="O41" s="3">
        <v>1841.03</v>
      </c>
      <c r="P41" s="4">
        <v>5</v>
      </c>
      <c r="Q41" s="4" t="s">
        <v>27</v>
      </c>
      <c r="R41" s="4">
        <v>0</v>
      </c>
      <c r="S41" s="4">
        <v>95.40000000000002</v>
      </c>
      <c r="T41" s="4">
        <v>90.4</v>
      </c>
      <c r="U41" s="2" t="s">
        <v>28</v>
      </c>
      <c r="V41" s="3">
        <v>9205.15</v>
      </c>
      <c r="W41" s="4">
        <v>0</v>
      </c>
      <c r="X41" s="4">
        <v>0</v>
      </c>
      <c r="Y41" s="4">
        <v>0</v>
      </c>
      <c r="Z41" s="2" t="b">
        <v>0</v>
      </c>
      <c r="AA41" s="2" t="s">
        <v>27</v>
      </c>
      <c r="AB41" s="5">
        <v>44862.701878321757</v>
      </c>
      <c r="AC41" s="5">
        <v>44984.431361574076</v>
      </c>
      <c r="AD41" s="1" t="s">
        <v>27</v>
      </c>
      <c r="AE41" s="4">
        <v>148</v>
      </c>
      <c r="AF41" s="4">
        <v>26</v>
      </c>
    </row>
    <row r="42" spans="1:32" ht="26.25" x14ac:dyDescent="0.25">
      <c r="A42" s="1" t="s">
        <v>25</v>
      </c>
      <c r="B42" s="2">
        <v>450188000010</v>
      </c>
      <c r="C42" s="2" t="e">
        <f>VLOOKUP(B42,#REF!,3,FALSE)</f>
        <v>#REF!</v>
      </c>
      <c r="D42" s="1" t="s">
        <v>99</v>
      </c>
      <c r="E42" s="11">
        <f t="shared" si="6"/>
        <v>0.32621798941798963</v>
      </c>
      <c r="F42" s="3">
        <v>6825</v>
      </c>
      <c r="G42" s="19">
        <f t="shared" si="7"/>
        <v>0.2435961904761906</v>
      </c>
      <c r="H42" s="9">
        <f t="shared" si="8"/>
        <v>4138.7059999999992</v>
      </c>
      <c r="I42" s="17">
        <f t="shared" si="9"/>
        <v>0.3935961904761906</v>
      </c>
      <c r="J42" s="15">
        <f t="shared" si="10"/>
        <v>4598.562222222221</v>
      </c>
      <c r="K42" s="4">
        <v>4</v>
      </c>
      <c r="L42" s="3">
        <v>0</v>
      </c>
      <c r="M42" s="8">
        <f t="shared" si="11"/>
        <v>0</v>
      </c>
      <c r="N42" s="3">
        <v>3567.85</v>
      </c>
      <c r="O42" s="3">
        <v>3567.85</v>
      </c>
      <c r="P42" s="4">
        <v>4</v>
      </c>
      <c r="Q42" s="4" t="s">
        <v>27</v>
      </c>
      <c r="R42" s="4">
        <v>0</v>
      </c>
      <c r="S42" s="4">
        <v>14</v>
      </c>
      <c r="T42" s="4">
        <v>10</v>
      </c>
      <c r="U42" s="2" t="s">
        <v>28</v>
      </c>
      <c r="V42" s="3">
        <v>14271.4</v>
      </c>
      <c r="W42" s="4">
        <v>0</v>
      </c>
      <c r="X42" s="4">
        <v>0</v>
      </c>
      <c r="Y42" s="4">
        <v>0</v>
      </c>
      <c r="Z42" s="2" t="b">
        <v>0</v>
      </c>
      <c r="AA42" s="2" t="s">
        <v>27</v>
      </c>
      <c r="AB42" s="5">
        <v>44834.458333333328</v>
      </c>
      <c r="AC42" s="5">
        <v>44895.491632951387</v>
      </c>
      <c r="AD42" s="1" t="s">
        <v>27</v>
      </c>
      <c r="AE42" s="4">
        <v>176</v>
      </c>
      <c r="AF42" s="4">
        <v>115</v>
      </c>
    </row>
    <row r="43" spans="1:32" ht="26.25" x14ac:dyDescent="0.25">
      <c r="A43" s="1" t="s">
        <v>25</v>
      </c>
      <c r="B43" s="2">
        <v>15553100000</v>
      </c>
      <c r="C43" s="2" t="e">
        <f>VLOOKUP(B43,#REF!,3,FALSE)</f>
        <v>#REF!</v>
      </c>
      <c r="D43" s="1" t="s">
        <v>150</v>
      </c>
      <c r="E43" s="11">
        <f t="shared" si="6"/>
        <v>0.40189325276938587</v>
      </c>
      <c r="F43" s="3">
        <v>2317.0000000000005</v>
      </c>
      <c r="G43" s="19">
        <f t="shared" si="7"/>
        <v>0.31170392749244724</v>
      </c>
      <c r="H43" s="9">
        <f t="shared" si="8"/>
        <v>1247.232</v>
      </c>
      <c r="I43" s="17">
        <f t="shared" si="9"/>
        <v>0.46170392749244726</v>
      </c>
      <c r="J43" s="15">
        <f t="shared" si="10"/>
        <v>1385.8133333333333</v>
      </c>
      <c r="K43" s="4">
        <v>1</v>
      </c>
      <c r="L43" s="3">
        <v>930.41</v>
      </c>
      <c r="M43" s="8">
        <f t="shared" si="11"/>
        <v>0</v>
      </c>
      <c r="N43" s="3">
        <v>1075.2</v>
      </c>
      <c r="O43" s="3">
        <v>1075.2</v>
      </c>
      <c r="P43" s="4">
        <v>1</v>
      </c>
      <c r="Q43" s="4" t="s">
        <v>27</v>
      </c>
      <c r="R43" s="4">
        <v>0</v>
      </c>
      <c r="S43" s="4">
        <v>17</v>
      </c>
      <c r="T43" s="4">
        <v>16</v>
      </c>
      <c r="U43" s="2" t="s">
        <v>28</v>
      </c>
      <c r="V43" s="3">
        <v>1075.2</v>
      </c>
      <c r="W43" s="4">
        <v>0</v>
      </c>
      <c r="X43" s="4">
        <v>0</v>
      </c>
      <c r="Y43" s="4">
        <v>0</v>
      </c>
      <c r="Z43" s="2" t="b">
        <v>0</v>
      </c>
      <c r="AA43" s="2" t="s">
        <v>27</v>
      </c>
      <c r="AB43" s="5">
        <v>44894.707428703703</v>
      </c>
      <c r="AC43" s="5">
        <v>44928.513305289351</v>
      </c>
      <c r="AD43" s="1" t="s">
        <v>27</v>
      </c>
      <c r="AE43" s="4">
        <v>116</v>
      </c>
      <c r="AF43" s="4">
        <v>82</v>
      </c>
    </row>
    <row r="44" spans="1:32" ht="26.25" x14ac:dyDescent="0.25">
      <c r="A44" s="1" t="s">
        <v>25</v>
      </c>
      <c r="B44" s="2">
        <v>15592180000</v>
      </c>
      <c r="C44" s="2" t="e">
        <f>VLOOKUP(B44,#REF!,3,FALSE)</f>
        <v>#REF!</v>
      </c>
      <c r="D44" s="1" t="s">
        <v>131</v>
      </c>
      <c r="E44" s="11">
        <f t="shared" si="6"/>
        <v>0.50756071152358873</v>
      </c>
      <c r="F44" s="3">
        <v>2586</v>
      </c>
      <c r="G44" s="19">
        <f t="shared" si="7"/>
        <v>0.40680464037122976</v>
      </c>
      <c r="H44" s="9">
        <f t="shared" si="8"/>
        <v>1146.1031999999998</v>
      </c>
      <c r="I44" s="17">
        <f t="shared" si="9"/>
        <v>0.55680464037122979</v>
      </c>
      <c r="J44" s="15">
        <f t="shared" si="10"/>
        <v>1273.4479999999996</v>
      </c>
      <c r="K44" s="4">
        <v>2</v>
      </c>
      <c r="L44" s="3">
        <v>988.02</v>
      </c>
      <c r="M44" s="8">
        <f t="shared" si="11"/>
        <v>0</v>
      </c>
      <c r="N44" s="3">
        <v>988.02</v>
      </c>
      <c r="O44" s="3">
        <v>988.02</v>
      </c>
      <c r="P44" s="4">
        <v>2</v>
      </c>
      <c r="Q44" s="4" t="s">
        <v>27</v>
      </c>
      <c r="R44" s="4">
        <v>0</v>
      </c>
      <c r="S44" s="4">
        <v>4</v>
      </c>
      <c r="T44" s="4">
        <v>2</v>
      </c>
      <c r="U44" s="2" t="s">
        <v>28</v>
      </c>
      <c r="V44" s="3">
        <v>1976.04</v>
      </c>
      <c r="W44" s="4">
        <v>0</v>
      </c>
      <c r="X44" s="4">
        <v>0</v>
      </c>
      <c r="Y44" s="4">
        <v>0</v>
      </c>
      <c r="Z44" s="2" t="b">
        <v>0</v>
      </c>
      <c r="AA44" s="2" t="s">
        <v>27</v>
      </c>
      <c r="AB44" s="5">
        <v>44737.458333333328</v>
      </c>
      <c r="AC44" s="5">
        <v>44823.736889548607</v>
      </c>
      <c r="AD44" s="1" t="s">
        <v>27</v>
      </c>
      <c r="AE44" s="4">
        <v>273</v>
      </c>
      <c r="AF44" s="4">
        <v>187</v>
      </c>
    </row>
    <row r="45" spans="1:32" ht="26.25" x14ac:dyDescent="0.25">
      <c r="A45" s="1" t="s">
        <v>25</v>
      </c>
      <c r="B45" s="2">
        <v>15592200000</v>
      </c>
      <c r="C45" s="2" t="e">
        <f>VLOOKUP(B45,#REF!,3,FALSE)</f>
        <v>#REF!</v>
      </c>
      <c r="D45" s="1" t="s">
        <v>55</v>
      </c>
      <c r="E45" s="11">
        <f t="shared" si="6"/>
        <v>0.38971264916467796</v>
      </c>
      <c r="F45" s="3">
        <v>2095</v>
      </c>
      <c r="G45" s="19">
        <f t="shared" si="7"/>
        <v>0.30074138424821018</v>
      </c>
      <c r="H45" s="9">
        <f t="shared" si="8"/>
        <v>1150.6967999999997</v>
      </c>
      <c r="I45" s="17">
        <f t="shared" si="9"/>
        <v>0.45074138424821014</v>
      </c>
      <c r="J45" s="15">
        <f t="shared" si="10"/>
        <v>1278.5519999999997</v>
      </c>
      <c r="K45" s="4">
        <v>19</v>
      </c>
      <c r="L45" s="3">
        <v>991.98</v>
      </c>
      <c r="M45" s="8">
        <f t="shared" si="11"/>
        <v>0</v>
      </c>
      <c r="N45" s="3">
        <v>991.98</v>
      </c>
      <c r="O45" s="3">
        <v>991.9799999999999</v>
      </c>
      <c r="P45" s="4">
        <v>19</v>
      </c>
      <c r="Q45" s="4" t="s">
        <v>27</v>
      </c>
      <c r="R45" s="4">
        <v>0</v>
      </c>
      <c r="S45" s="4">
        <v>20</v>
      </c>
      <c r="T45" s="4">
        <v>1</v>
      </c>
      <c r="U45" s="2" t="s">
        <v>28</v>
      </c>
      <c r="V45" s="3">
        <v>18847.62</v>
      </c>
      <c r="W45" s="4">
        <v>10</v>
      </c>
      <c r="X45" s="4">
        <v>4</v>
      </c>
      <c r="Y45" s="4">
        <v>0</v>
      </c>
      <c r="Z45" s="2" t="b">
        <v>0</v>
      </c>
      <c r="AA45" s="2" t="s">
        <v>56</v>
      </c>
      <c r="AB45" s="5">
        <v>44848.631681215273</v>
      </c>
      <c r="AC45" s="5">
        <v>44896.734655474538</v>
      </c>
      <c r="AD45" s="1" t="s">
        <v>27</v>
      </c>
      <c r="AE45" s="4">
        <v>162</v>
      </c>
      <c r="AF45" s="4">
        <v>114</v>
      </c>
    </row>
    <row r="46" spans="1:32" ht="26.25" x14ac:dyDescent="0.25">
      <c r="A46" s="1" t="s">
        <v>25</v>
      </c>
      <c r="B46" s="2">
        <v>15501020000</v>
      </c>
      <c r="C46" s="2" t="e">
        <f>VLOOKUP(B46,#REF!,3,FALSE)</f>
        <v>#REF!</v>
      </c>
      <c r="D46" s="1" t="s">
        <v>36</v>
      </c>
      <c r="E46" s="11">
        <f t="shared" si="6"/>
        <v>1</v>
      </c>
      <c r="F46" s="3">
        <v>3348</v>
      </c>
      <c r="G46" s="19">
        <f t="shared" si="7"/>
        <v>0.85</v>
      </c>
      <c r="H46" s="9">
        <f t="shared" si="8"/>
        <v>0</v>
      </c>
      <c r="I46" s="17">
        <f t="shared" si="9"/>
        <v>1</v>
      </c>
      <c r="J46" s="15">
        <f t="shared" si="10"/>
        <v>0</v>
      </c>
      <c r="K46" s="4">
        <v>34</v>
      </c>
      <c r="L46" s="3">
        <v>1130</v>
      </c>
      <c r="M46" s="8">
        <f t="shared" si="11"/>
        <v>0</v>
      </c>
      <c r="N46" s="3">
        <v>0</v>
      </c>
      <c r="O46" s="3">
        <v>0</v>
      </c>
      <c r="P46" s="4">
        <v>34</v>
      </c>
      <c r="Q46" s="4" t="s">
        <v>27</v>
      </c>
      <c r="R46" s="4">
        <v>0</v>
      </c>
      <c r="S46" s="4">
        <v>50.4</v>
      </c>
      <c r="T46" s="4">
        <v>16.399999999999999</v>
      </c>
      <c r="U46" s="2" t="s">
        <v>28</v>
      </c>
      <c r="V46" s="3">
        <v>0</v>
      </c>
      <c r="W46" s="4">
        <v>0</v>
      </c>
      <c r="X46" s="4">
        <v>0</v>
      </c>
      <c r="Y46" s="4">
        <v>0</v>
      </c>
      <c r="Z46" s="2" t="b">
        <v>0</v>
      </c>
      <c r="AA46" s="2" t="s">
        <v>27</v>
      </c>
      <c r="AB46" s="5">
        <v>44914.737221643518</v>
      </c>
      <c r="AC46" s="5">
        <v>44989.450096180553</v>
      </c>
      <c r="AD46" s="1" t="s">
        <v>27</v>
      </c>
      <c r="AE46" s="4">
        <v>96</v>
      </c>
      <c r="AF46" s="4">
        <v>21</v>
      </c>
    </row>
    <row r="47" spans="1:32" ht="26.25" x14ac:dyDescent="0.25">
      <c r="A47" s="1" t="s">
        <v>25</v>
      </c>
      <c r="B47" s="2">
        <v>15570430000</v>
      </c>
      <c r="C47" s="2" t="e">
        <f>VLOOKUP(B47,#REF!,3,FALSE)</f>
        <v>#REF!</v>
      </c>
      <c r="D47" s="1" t="s">
        <v>33</v>
      </c>
      <c r="E47" s="11">
        <f t="shared" si="6"/>
        <v>0.46357671957671948</v>
      </c>
      <c r="F47" s="3">
        <v>2813.9999999999995</v>
      </c>
      <c r="G47" s="19">
        <f t="shared" si="7"/>
        <v>0.36721904761904756</v>
      </c>
      <c r="H47" s="9">
        <f t="shared" si="8"/>
        <v>1358.5455999999999</v>
      </c>
      <c r="I47" s="17">
        <f t="shared" si="9"/>
        <v>0.51721904761904758</v>
      </c>
      <c r="J47" s="15">
        <f t="shared" si="10"/>
        <v>1509.4951111111111</v>
      </c>
      <c r="K47" s="4">
        <v>39</v>
      </c>
      <c r="L47" s="3">
        <v>1171.1600000000001</v>
      </c>
      <c r="M47" s="8">
        <f t="shared" si="11"/>
        <v>0</v>
      </c>
      <c r="N47" s="3">
        <v>1171.1600000000001</v>
      </c>
      <c r="O47" s="3">
        <v>1171.1600000000001</v>
      </c>
      <c r="P47" s="4">
        <v>39</v>
      </c>
      <c r="Q47" s="4" t="s">
        <v>27</v>
      </c>
      <c r="R47" s="4">
        <v>0</v>
      </c>
      <c r="S47" s="4">
        <v>40.1</v>
      </c>
      <c r="T47" s="4">
        <v>1.1000000000000001</v>
      </c>
      <c r="U47" s="2" t="s">
        <v>28</v>
      </c>
      <c r="V47" s="3">
        <v>45675.240000000005</v>
      </c>
      <c r="W47" s="4">
        <v>0</v>
      </c>
      <c r="X47" s="4">
        <v>0</v>
      </c>
      <c r="Y47" s="4">
        <v>0</v>
      </c>
      <c r="Z47" s="2" t="b">
        <v>0</v>
      </c>
      <c r="AA47" s="2" t="s">
        <v>27</v>
      </c>
      <c r="AB47" s="5">
        <v>44938.664702974536</v>
      </c>
      <c r="AC47" s="5">
        <v>44974.5110403125</v>
      </c>
      <c r="AD47" s="1" t="s">
        <v>27</v>
      </c>
      <c r="AE47" s="4">
        <v>72</v>
      </c>
      <c r="AF47" s="4">
        <v>36</v>
      </c>
    </row>
    <row r="48" spans="1:32" ht="26.25" x14ac:dyDescent="0.25">
      <c r="A48" s="1" t="s">
        <v>25</v>
      </c>
      <c r="B48" s="2">
        <v>15553090000</v>
      </c>
      <c r="C48" s="2" t="e">
        <f>VLOOKUP(B48,#REF!,3,FALSE)</f>
        <v>#REF!</v>
      </c>
      <c r="D48" s="1" t="s">
        <v>80</v>
      </c>
      <c r="E48" s="11">
        <f t="shared" si="6"/>
        <v>0.33273971682265424</v>
      </c>
      <c r="F48" s="3">
        <v>2315</v>
      </c>
      <c r="G48" s="19">
        <f t="shared" si="7"/>
        <v>0.2494657451403888</v>
      </c>
      <c r="H48" s="9">
        <f t="shared" si="8"/>
        <v>1390.2367999999999</v>
      </c>
      <c r="I48" s="17">
        <f t="shared" si="9"/>
        <v>0.39946574514038879</v>
      </c>
      <c r="J48" s="15">
        <f t="shared" si="10"/>
        <v>1544.7075555555555</v>
      </c>
      <c r="K48" s="4">
        <v>8</v>
      </c>
      <c r="L48" s="3">
        <v>1198.48</v>
      </c>
      <c r="M48" s="8">
        <f t="shared" si="11"/>
        <v>0</v>
      </c>
      <c r="N48" s="3">
        <v>1198.48</v>
      </c>
      <c r="O48" s="3">
        <v>1198.48</v>
      </c>
      <c r="P48" s="4">
        <v>8</v>
      </c>
      <c r="Q48" s="4" t="s">
        <v>27</v>
      </c>
      <c r="R48" s="4">
        <v>0</v>
      </c>
      <c r="S48" s="4">
        <v>12</v>
      </c>
      <c r="T48" s="4">
        <v>4</v>
      </c>
      <c r="U48" s="2" t="s">
        <v>28</v>
      </c>
      <c r="V48" s="3">
        <v>9587.84</v>
      </c>
      <c r="W48" s="4">
        <v>0</v>
      </c>
      <c r="X48" s="4">
        <v>0</v>
      </c>
      <c r="Y48" s="4">
        <v>0</v>
      </c>
      <c r="Z48" s="2" t="b">
        <v>0</v>
      </c>
      <c r="AA48" s="2" t="s">
        <v>27</v>
      </c>
      <c r="AB48" s="5">
        <v>44700.458333333328</v>
      </c>
      <c r="AC48" s="5" t="s">
        <v>27</v>
      </c>
      <c r="AD48" s="1" t="s">
        <v>27</v>
      </c>
      <c r="AE48" s="4">
        <v>310</v>
      </c>
      <c r="AF48" s="4" t="s">
        <v>27</v>
      </c>
    </row>
    <row r="49" spans="1:32" ht="26.25" x14ac:dyDescent="0.25">
      <c r="A49" s="1" t="s">
        <v>25</v>
      </c>
      <c r="B49" s="2">
        <v>15494770000</v>
      </c>
      <c r="C49" s="2" t="e">
        <f>VLOOKUP(B49,#REF!,3,FALSE)</f>
        <v>#REF!</v>
      </c>
      <c r="D49" s="1" t="s">
        <v>125</v>
      </c>
      <c r="E49" s="11">
        <f t="shared" si="6"/>
        <v>0.42927505330490412</v>
      </c>
      <c r="F49" s="3">
        <v>2814</v>
      </c>
      <c r="G49" s="19">
        <f t="shared" si="7"/>
        <v>0.33634754797441369</v>
      </c>
      <c r="H49" s="9">
        <f t="shared" si="8"/>
        <v>1445.4179999999999</v>
      </c>
      <c r="I49" s="17">
        <f t="shared" si="9"/>
        <v>0.48634754797441371</v>
      </c>
      <c r="J49" s="15">
        <f t="shared" si="10"/>
        <v>1606.0199999999998</v>
      </c>
      <c r="K49" s="4">
        <v>3</v>
      </c>
      <c r="L49" s="3">
        <v>1246.05</v>
      </c>
      <c r="M49" s="8">
        <f t="shared" si="11"/>
        <v>0</v>
      </c>
      <c r="N49" s="3">
        <v>1246.05</v>
      </c>
      <c r="O49" s="3">
        <v>1246.05</v>
      </c>
      <c r="P49" s="4">
        <v>3</v>
      </c>
      <c r="Q49" s="4" t="s">
        <v>27</v>
      </c>
      <c r="R49" s="4">
        <v>0</v>
      </c>
      <c r="S49" s="4">
        <v>5</v>
      </c>
      <c r="T49" s="4">
        <v>2</v>
      </c>
      <c r="U49" s="2" t="s">
        <v>28</v>
      </c>
      <c r="V49" s="3">
        <v>3738.1499999999996</v>
      </c>
      <c r="W49" s="4">
        <v>0</v>
      </c>
      <c r="X49" s="4">
        <v>0</v>
      </c>
      <c r="Y49" s="4">
        <v>0</v>
      </c>
      <c r="Z49" s="2" t="b">
        <v>0</v>
      </c>
      <c r="AA49" s="2" t="s">
        <v>27</v>
      </c>
      <c r="AB49" s="5">
        <v>44652.510957094906</v>
      </c>
      <c r="AC49" s="5">
        <v>44687.391681944442</v>
      </c>
      <c r="AD49" s="1" t="s">
        <v>27</v>
      </c>
      <c r="AE49" s="4">
        <v>358</v>
      </c>
      <c r="AF49" s="4">
        <v>323</v>
      </c>
    </row>
    <row r="50" spans="1:32" ht="26.25" x14ac:dyDescent="0.25">
      <c r="A50" s="1" t="s">
        <v>25</v>
      </c>
      <c r="B50" s="2">
        <v>15492620008</v>
      </c>
      <c r="C50" s="2" t="e">
        <f>VLOOKUP(B50,#REF!,3,FALSE)</f>
        <v>#REF!</v>
      </c>
      <c r="D50" s="1" t="s">
        <v>138</v>
      </c>
      <c r="E50" s="11">
        <f t="shared" si="6"/>
        <v>0.41015992212487834</v>
      </c>
      <c r="F50" s="3">
        <v>3995</v>
      </c>
      <c r="G50" s="19">
        <f t="shared" si="7"/>
        <v>0.31914392991239049</v>
      </c>
      <c r="H50" s="9">
        <f t="shared" si="8"/>
        <v>2120.77</v>
      </c>
      <c r="I50" s="17">
        <f t="shared" si="9"/>
        <v>0.46914392991239051</v>
      </c>
      <c r="J50" s="15">
        <f t="shared" si="10"/>
        <v>2356.411111111111</v>
      </c>
      <c r="K50" s="4">
        <v>2</v>
      </c>
      <c r="L50" s="3">
        <v>1299.2</v>
      </c>
      <c r="M50" s="8">
        <f t="shared" si="11"/>
        <v>0</v>
      </c>
      <c r="N50" s="3">
        <v>1828.25</v>
      </c>
      <c r="O50" s="3">
        <v>1828.25</v>
      </c>
      <c r="P50" s="4">
        <v>2</v>
      </c>
      <c r="Q50" s="4" t="s">
        <v>27</v>
      </c>
      <c r="R50" s="4">
        <v>0</v>
      </c>
      <c r="S50" s="4">
        <v>5</v>
      </c>
      <c r="T50" s="4">
        <v>3</v>
      </c>
      <c r="U50" s="2" t="s">
        <v>28</v>
      </c>
      <c r="V50" s="3">
        <v>3656.5</v>
      </c>
      <c r="W50" s="4">
        <v>0</v>
      </c>
      <c r="X50" s="4">
        <v>0</v>
      </c>
      <c r="Y50" s="4">
        <v>0</v>
      </c>
      <c r="Z50" s="2" t="b">
        <v>0</v>
      </c>
      <c r="AA50" s="2" t="s">
        <v>27</v>
      </c>
      <c r="AB50" s="5">
        <v>44579.478438657403</v>
      </c>
      <c r="AC50" s="5">
        <v>44883.79050949074</v>
      </c>
      <c r="AD50" s="1" t="s">
        <v>27</v>
      </c>
      <c r="AE50" s="4">
        <v>431</v>
      </c>
      <c r="AF50" s="4">
        <v>127</v>
      </c>
    </row>
    <row r="51" spans="1:32" ht="26.25" x14ac:dyDescent="0.25">
      <c r="A51" s="1" t="s">
        <v>25</v>
      </c>
      <c r="B51" s="2">
        <v>15571260009</v>
      </c>
      <c r="C51" s="2" t="e">
        <f>VLOOKUP(B51,#REF!,3,FALSE)</f>
        <v>#REF!</v>
      </c>
      <c r="D51" s="1" t="s">
        <v>146</v>
      </c>
      <c r="E51" s="11">
        <f t="shared" si="6"/>
        <v>0.49234712084347126</v>
      </c>
      <c r="F51" s="3">
        <v>3425</v>
      </c>
      <c r="G51" s="19">
        <f t="shared" si="7"/>
        <v>0.39311240875912412</v>
      </c>
      <c r="H51" s="9">
        <f t="shared" si="8"/>
        <v>1564.84</v>
      </c>
      <c r="I51" s="17">
        <f t="shared" si="9"/>
        <v>0.54311240875912414</v>
      </c>
      <c r="J51" s="15">
        <f t="shared" si="10"/>
        <v>1738.711111111111</v>
      </c>
      <c r="K51" s="4">
        <v>1</v>
      </c>
      <c r="L51" s="3">
        <v>1349</v>
      </c>
      <c r="M51" s="8">
        <f t="shared" si="11"/>
        <v>0</v>
      </c>
      <c r="N51" s="3">
        <v>1349</v>
      </c>
      <c r="O51" s="3">
        <v>1349</v>
      </c>
      <c r="P51" s="4">
        <v>1</v>
      </c>
      <c r="Q51" s="4" t="s">
        <v>27</v>
      </c>
      <c r="R51" s="4">
        <v>0</v>
      </c>
      <c r="S51" s="4">
        <v>48.9</v>
      </c>
      <c r="T51" s="4">
        <v>47.9</v>
      </c>
      <c r="U51" s="2" t="s">
        <v>28</v>
      </c>
      <c r="V51" s="3">
        <v>1349</v>
      </c>
      <c r="W51" s="4">
        <v>0</v>
      </c>
      <c r="X51" s="4">
        <v>0</v>
      </c>
      <c r="Y51" s="4">
        <v>0</v>
      </c>
      <c r="Z51" s="2" t="b">
        <v>0</v>
      </c>
      <c r="AA51" s="2" t="s">
        <v>27</v>
      </c>
      <c r="AB51" s="5">
        <v>44683.458333333328</v>
      </c>
      <c r="AC51" s="5">
        <v>45001.757484525464</v>
      </c>
      <c r="AD51" s="1" t="s">
        <v>27</v>
      </c>
      <c r="AE51" s="4">
        <v>327</v>
      </c>
      <c r="AF51" s="4">
        <v>9</v>
      </c>
    </row>
    <row r="52" spans="1:32" ht="26.25" x14ac:dyDescent="0.25">
      <c r="A52" s="1" t="s">
        <v>25</v>
      </c>
      <c r="B52" s="2">
        <v>15592260000</v>
      </c>
      <c r="C52" s="2" t="e">
        <f>VLOOKUP(B52,#REF!,3,FALSE)</f>
        <v>#REF!</v>
      </c>
      <c r="D52" s="1" t="s">
        <v>124</v>
      </c>
      <c r="E52" s="11">
        <f t="shared" si="6"/>
        <v>0.38558065630397248</v>
      </c>
      <c r="F52" s="3">
        <v>2895</v>
      </c>
      <c r="G52" s="19">
        <f t="shared" si="7"/>
        <v>0.29702259067357517</v>
      </c>
      <c r="H52" s="9">
        <f t="shared" si="8"/>
        <v>1600.8695999999998</v>
      </c>
      <c r="I52" s="17">
        <f t="shared" si="9"/>
        <v>0.44702259067357519</v>
      </c>
      <c r="J52" s="15">
        <f t="shared" si="10"/>
        <v>1778.7439999999997</v>
      </c>
      <c r="K52" s="4">
        <v>3</v>
      </c>
      <c r="L52" s="3">
        <v>1380.06</v>
      </c>
      <c r="M52" s="8">
        <f t="shared" si="11"/>
        <v>0</v>
      </c>
      <c r="N52" s="3">
        <v>1380.06</v>
      </c>
      <c r="O52" s="3">
        <v>1380.06</v>
      </c>
      <c r="P52" s="4">
        <v>3</v>
      </c>
      <c r="Q52" s="4" t="s">
        <v>27</v>
      </c>
      <c r="R52" s="4">
        <v>0</v>
      </c>
      <c r="S52" s="4">
        <v>12</v>
      </c>
      <c r="T52" s="4">
        <v>9</v>
      </c>
      <c r="U52" s="2" t="s">
        <v>28</v>
      </c>
      <c r="V52" s="3">
        <v>4140.18</v>
      </c>
      <c r="W52" s="4">
        <v>0</v>
      </c>
      <c r="X52" s="4">
        <v>0</v>
      </c>
      <c r="Y52" s="4">
        <v>0</v>
      </c>
      <c r="Z52" s="2" t="b">
        <v>0</v>
      </c>
      <c r="AA52" s="2" t="s">
        <v>27</v>
      </c>
      <c r="AB52" s="5">
        <v>44737.458333333328</v>
      </c>
      <c r="AC52" s="5">
        <v>44928.459298993053</v>
      </c>
      <c r="AD52" s="1" t="s">
        <v>27</v>
      </c>
      <c r="AE52" s="4">
        <v>273</v>
      </c>
      <c r="AF52" s="4">
        <v>82</v>
      </c>
    </row>
    <row r="53" spans="1:32" ht="26.25" x14ac:dyDescent="0.25">
      <c r="A53" s="1" t="s">
        <v>25</v>
      </c>
      <c r="B53" s="2">
        <v>3111080000</v>
      </c>
      <c r="C53" s="2" t="e">
        <f>VLOOKUP(B53,#REF!,3,FALSE)</f>
        <v>#REF!</v>
      </c>
      <c r="D53" s="1" t="s">
        <v>114</v>
      </c>
      <c r="E53" s="11">
        <f t="shared" si="6"/>
        <v>0.27863878998143587</v>
      </c>
      <c r="F53" s="3">
        <v>3651</v>
      </c>
      <c r="G53" s="19">
        <f t="shared" si="7"/>
        <v>0.20077491098329228</v>
      </c>
      <c r="H53" s="9">
        <f t="shared" si="8"/>
        <v>2370.3208</v>
      </c>
      <c r="I53" s="17">
        <f t="shared" si="9"/>
        <v>0.35077491098329228</v>
      </c>
      <c r="J53" s="15">
        <f t="shared" si="10"/>
        <v>2633.6897777777776</v>
      </c>
      <c r="K53" s="4">
        <v>4</v>
      </c>
      <c r="L53" s="3">
        <v>1466.15</v>
      </c>
      <c r="M53" s="8">
        <f t="shared" si="11"/>
        <v>0</v>
      </c>
      <c r="N53" s="3">
        <v>2043.38</v>
      </c>
      <c r="O53" s="3">
        <v>2043.38</v>
      </c>
      <c r="P53" s="4">
        <v>4</v>
      </c>
      <c r="Q53" s="4" t="s">
        <v>27</v>
      </c>
      <c r="R53" s="4">
        <v>0</v>
      </c>
      <c r="S53" s="4">
        <v>6</v>
      </c>
      <c r="T53" s="4">
        <v>2</v>
      </c>
      <c r="U53" s="2" t="s">
        <v>28</v>
      </c>
      <c r="V53" s="3">
        <v>8173.52</v>
      </c>
      <c r="W53" s="4">
        <v>0</v>
      </c>
      <c r="X53" s="4">
        <v>0</v>
      </c>
      <c r="Y53" s="4">
        <v>0</v>
      </c>
      <c r="Z53" s="2" t="b">
        <v>0</v>
      </c>
      <c r="AA53" s="2" t="s">
        <v>27</v>
      </c>
      <c r="AB53" s="5">
        <v>44894.771080937498</v>
      </c>
      <c r="AC53" s="5">
        <v>44312.78108862268</v>
      </c>
      <c r="AD53" s="1" t="s">
        <v>27</v>
      </c>
      <c r="AE53" s="4">
        <v>116</v>
      </c>
      <c r="AF53" s="4">
        <v>698</v>
      </c>
    </row>
    <row r="54" spans="1:32" ht="26.25" x14ac:dyDescent="0.25">
      <c r="A54" s="1" t="s">
        <v>25</v>
      </c>
      <c r="B54" s="2">
        <v>15553190000</v>
      </c>
      <c r="C54" s="2" t="e">
        <f>VLOOKUP(B54,#REF!,3,FALSE)</f>
        <v>#REF!</v>
      </c>
      <c r="D54" s="1" t="s">
        <v>54</v>
      </c>
      <c r="E54" s="11">
        <f t="shared" si="6"/>
        <v>0.33682103243139522</v>
      </c>
      <c r="F54" s="3">
        <v>2895</v>
      </c>
      <c r="G54" s="19">
        <f t="shared" si="7"/>
        <v>0.25313892918825565</v>
      </c>
      <c r="H54" s="9">
        <f t="shared" si="8"/>
        <v>1727.9127999999998</v>
      </c>
      <c r="I54" s="17">
        <f t="shared" si="9"/>
        <v>0.40313892918825567</v>
      </c>
      <c r="J54" s="15">
        <f t="shared" si="10"/>
        <v>1919.9031111111108</v>
      </c>
      <c r="K54" s="4">
        <v>3</v>
      </c>
      <c r="L54" s="3">
        <v>1489.58</v>
      </c>
      <c r="M54" s="8">
        <f t="shared" si="11"/>
        <v>0</v>
      </c>
      <c r="N54" s="3">
        <v>1489.58</v>
      </c>
      <c r="O54" s="3">
        <v>1489.58</v>
      </c>
      <c r="P54" s="4">
        <v>3</v>
      </c>
      <c r="Q54" s="4" t="s">
        <v>27</v>
      </c>
      <c r="R54" s="4">
        <v>0</v>
      </c>
      <c r="S54" s="4">
        <v>4</v>
      </c>
      <c r="T54" s="4">
        <v>1</v>
      </c>
      <c r="U54" s="2" t="s">
        <v>28</v>
      </c>
      <c r="V54" s="3">
        <v>4468.74</v>
      </c>
      <c r="W54" s="4">
        <v>0</v>
      </c>
      <c r="X54" s="4">
        <v>0</v>
      </c>
      <c r="Y54" s="4">
        <v>0</v>
      </c>
      <c r="Z54" s="2" t="b">
        <v>0</v>
      </c>
      <c r="AA54" s="2" t="s">
        <v>27</v>
      </c>
      <c r="AB54" s="5">
        <v>44769.458333333328</v>
      </c>
      <c r="AC54" s="5">
        <v>44880.71722554398</v>
      </c>
      <c r="AD54" s="1" t="s">
        <v>27</v>
      </c>
      <c r="AE54" s="4">
        <v>241</v>
      </c>
      <c r="AF54" s="4">
        <v>130</v>
      </c>
    </row>
    <row r="55" spans="1:32" ht="26.25" x14ac:dyDescent="0.25">
      <c r="A55" s="1" t="s">
        <v>25</v>
      </c>
      <c r="B55" s="2">
        <v>3560420000</v>
      </c>
      <c r="C55" s="2" t="e">
        <f>VLOOKUP(B55,#REF!,3,FALSE)</f>
        <v>#REF!</v>
      </c>
      <c r="D55" s="1" t="s">
        <v>63</v>
      </c>
      <c r="E55" s="11">
        <f t="shared" si="6"/>
        <v>0.34490916657208792</v>
      </c>
      <c r="F55" s="3">
        <v>2937</v>
      </c>
      <c r="G55" s="19">
        <f t="shared" si="7"/>
        <v>0.26041824991487916</v>
      </c>
      <c r="H55" s="9">
        <f t="shared" si="8"/>
        <v>1731.6016</v>
      </c>
      <c r="I55" s="17">
        <f t="shared" si="9"/>
        <v>0.41041824991487913</v>
      </c>
      <c r="J55" s="15">
        <f t="shared" si="10"/>
        <v>1924.0017777777778</v>
      </c>
      <c r="K55" s="4">
        <v>14</v>
      </c>
      <c r="L55" s="3">
        <v>1492.76</v>
      </c>
      <c r="M55" s="8">
        <f t="shared" si="11"/>
        <v>0</v>
      </c>
      <c r="N55" s="3">
        <v>1492.76</v>
      </c>
      <c r="O55" s="3">
        <v>1492.76</v>
      </c>
      <c r="P55" s="4">
        <v>14</v>
      </c>
      <c r="Q55" s="4" t="s">
        <v>27</v>
      </c>
      <c r="R55" s="4">
        <v>0</v>
      </c>
      <c r="S55" s="4">
        <v>17</v>
      </c>
      <c r="T55" s="4">
        <v>3</v>
      </c>
      <c r="U55" s="2" t="s">
        <v>28</v>
      </c>
      <c r="V55" s="3">
        <v>20898.64</v>
      </c>
      <c r="W55" s="4">
        <v>0</v>
      </c>
      <c r="X55" s="4">
        <v>0</v>
      </c>
      <c r="Y55" s="4">
        <v>0</v>
      </c>
      <c r="Z55" s="2" t="b">
        <v>0</v>
      </c>
      <c r="AA55" s="2" t="s">
        <v>27</v>
      </c>
      <c r="AB55" s="5">
        <v>45000.737880706016</v>
      </c>
      <c r="AC55" s="5">
        <v>44998.77957392361</v>
      </c>
      <c r="AD55" s="1" t="s">
        <v>27</v>
      </c>
      <c r="AE55" s="4">
        <v>10</v>
      </c>
      <c r="AF55" s="4">
        <v>12</v>
      </c>
    </row>
    <row r="56" spans="1:32" ht="26.25" x14ac:dyDescent="0.25">
      <c r="A56" s="16" t="s">
        <v>25</v>
      </c>
      <c r="B56" s="2">
        <v>3500200000</v>
      </c>
      <c r="C56" s="2" t="e">
        <f>VLOOKUP(B56,#REF!,3,FALSE)</f>
        <v>#REF!</v>
      </c>
      <c r="D56" s="1" t="s">
        <v>97</v>
      </c>
      <c r="E56" s="11">
        <f t="shared" si="6"/>
        <v>0.36365457546057728</v>
      </c>
      <c r="F56" s="3">
        <v>3298.9999999999995</v>
      </c>
      <c r="G56" s="19">
        <f t="shared" si="7"/>
        <v>0.2772891179145196</v>
      </c>
      <c r="H56" s="9">
        <f t="shared" si="8"/>
        <v>1889.3731999999998</v>
      </c>
      <c r="I56" s="17">
        <f t="shared" si="9"/>
        <v>0.42728911791451957</v>
      </c>
      <c r="J56" s="15">
        <f t="shared" si="10"/>
        <v>2099.3035555555552</v>
      </c>
      <c r="K56" s="4">
        <v>4</v>
      </c>
      <c r="L56" s="3">
        <v>1628.77</v>
      </c>
      <c r="M56" s="8">
        <f t="shared" si="11"/>
        <v>0</v>
      </c>
      <c r="N56" s="3">
        <v>1628.77</v>
      </c>
      <c r="O56" s="3">
        <v>1628.77</v>
      </c>
      <c r="P56" s="4">
        <v>4</v>
      </c>
      <c r="Q56" s="4" t="s">
        <v>27</v>
      </c>
      <c r="R56" s="4">
        <v>0</v>
      </c>
      <c r="S56" s="4">
        <v>4</v>
      </c>
      <c r="T56" s="4">
        <v>0</v>
      </c>
      <c r="U56" s="2" t="s">
        <v>28</v>
      </c>
      <c r="V56" s="3">
        <v>6515.08</v>
      </c>
      <c r="W56" s="4">
        <v>0</v>
      </c>
      <c r="X56" s="4">
        <v>0</v>
      </c>
      <c r="Y56" s="4">
        <v>0</v>
      </c>
      <c r="Z56" s="2" t="b">
        <v>0</v>
      </c>
      <c r="AA56" s="2" t="s">
        <v>27</v>
      </c>
      <c r="AB56" s="5">
        <v>44999.443090624998</v>
      </c>
      <c r="AC56" s="5" t="s">
        <v>27</v>
      </c>
      <c r="AD56" s="1" t="s">
        <v>27</v>
      </c>
      <c r="AE56" s="4">
        <v>11</v>
      </c>
      <c r="AF56" s="4" t="s">
        <v>27</v>
      </c>
    </row>
    <row r="57" spans="1:32" ht="26.25" x14ac:dyDescent="0.25">
      <c r="A57" s="1" t="s">
        <v>25</v>
      </c>
      <c r="B57" s="2">
        <v>3526250000</v>
      </c>
      <c r="C57" s="2" t="e">
        <f>VLOOKUP(B57,#REF!,3,FALSE)</f>
        <v>#REF!</v>
      </c>
      <c r="D57" s="1" t="s">
        <v>104</v>
      </c>
      <c r="E57" s="11">
        <f t="shared" si="6"/>
        <v>0.34436904641691068</v>
      </c>
      <c r="F57" s="3">
        <v>3301</v>
      </c>
      <c r="G57" s="19">
        <f t="shared" si="7"/>
        <v>0.25993214177521962</v>
      </c>
      <c r="H57" s="9">
        <f t="shared" si="8"/>
        <v>1947.8140000000001</v>
      </c>
      <c r="I57" s="17">
        <f t="shared" si="9"/>
        <v>0.40993214177521958</v>
      </c>
      <c r="J57" s="15">
        <f t="shared" si="10"/>
        <v>2164.2377777777779</v>
      </c>
      <c r="K57" s="4">
        <v>4</v>
      </c>
      <c r="L57" s="3">
        <v>1679.15</v>
      </c>
      <c r="M57" s="8">
        <f t="shared" si="11"/>
        <v>0</v>
      </c>
      <c r="N57" s="3">
        <v>1679.15</v>
      </c>
      <c r="O57" s="3">
        <v>1679.15</v>
      </c>
      <c r="P57" s="4">
        <v>4</v>
      </c>
      <c r="Q57" s="4" t="s">
        <v>27</v>
      </c>
      <c r="R57" s="4">
        <v>1</v>
      </c>
      <c r="S57" s="4">
        <v>9</v>
      </c>
      <c r="T57" s="4">
        <v>5</v>
      </c>
      <c r="U57" s="2" t="s">
        <v>28</v>
      </c>
      <c r="V57" s="3">
        <v>6716.6</v>
      </c>
      <c r="W57" s="4">
        <v>0</v>
      </c>
      <c r="X57" s="4">
        <v>0</v>
      </c>
      <c r="Y57" s="4">
        <v>0</v>
      </c>
      <c r="Z57" s="2" t="b">
        <v>0</v>
      </c>
      <c r="AA57" s="2" t="s">
        <v>27</v>
      </c>
      <c r="AB57" s="5">
        <v>44799.458333333328</v>
      </c>
      <c r="AC57" s="5">
        <v>44925.496250543976</v>
      </c>
      <c r="AD57" s="1" t="s">
        <v>27</v>
      </c>
      <c r="AE57" s="4">
        <v>211</v>
      </c>
      <c r="AF57" s="4">
        <v>85</v>
      </c>
    </row>
    <row r="58" spans="1:32" ht="26.25" x14ac:dyDescent="0.25">
      <c r="A58" s="1" t="s">
        <v>25</v>
      </c>
      <c r="B58" s="2">
        <v>3563590000</v>
      </c>
      <c r="C58" s="2" t="e">
        <f>VLOOKUP(B58,#REF!,3,FALSE)</f>
        <v>#REF!</v>
      </c>
      <c r="D58" s="1" t="s">
        <v>136</v>
      </c>
      <c r="E58" s="11">
        <f t="shared" si="6"/>
        <v>0.38340911165890618</v>
      </c>
      <c r="F58" s="3">
        <v>3650.9999999999995</v>
      </c>
      <c r="G58" s="19">
        <f t="shared" si="7"/>
        <v>0.29506820049301563</v>
      </c>
      <c r="H58" s="9">
        <f t="shared" si="8"/>
        <v>2026.0559999999998</v>
      </c>
      <c r="I58" s="17">
        <f t="shared" si="9"/>
        <v>0.4450682004930156</v>
      </c>
      <c r="J58" s="15">
        <f t="shared" si="10"/>
        <v>2251.1733333333332</v>
      </c>
      <c r="K58" s="4">
        <v>2</v>
      </c>
      <c r="L58" s="3">
        <v>1746</v>
      </c>
      <c r="M58" s="8">
        <f t="shared" si="11"/>
        <v>0</v>
      </c>
      <c r="N58" s="3">
        <v>1746.6</v>
      </c>
      <c r="O58" s="3">
        <v>1746.6</v>
      </c>
      <c r="P58" s="4">
        <v>2</v>
      </c>
      <c r="Q58" s="4" t="s">
        <v>27</v>
      </c>
      <c r="R58" s="4">
        <v>0</v>
      </c>
      <c r="S58" s="4">
        <v>4</v>
      </c>
      <c r="T58" s="4">
        <v>2</v>
      </c>
      <c r="U58" s="2" t="s">
        <v>28</v>
      </c>
      <c r="V58" s="3">
        <v>3493.2</v>
      </c>
      <c r="W58" s="4">
        <v>0</v>
      </c>
      <c r="X58" s="4">
        <v>0</v>
      </c>
      <c r="Y58" s="4">
        <v>0</v>
      </c>
      <c r="Z58" s="2" t="b">
        <v>0</v>
      </c>
      <c r="AA58" s="2" t="s">
        <v>27</v>
      </c>
      <c r="AB58" s="5">
        <v>44480.662907754631</v>
      </c>
      <c r="AC58" s="5">
        <v>44614.584978321756</v>
      </c>
      <c r="AD58" s="1" t="s">
        <v>27</v>
      </c>
      <c r="AE58" s="4">
        <v>530</v>
      </c>
      <c r="AF58" s="4">
        <v>396</v>
      </c>
    </row>
    <row r="59" spans="1:32" ht="26.25" x14ac:dyDescent="0.25">
      <c r="A59" s="1" t="s">
        <v>25</v>
      </c>
      <c r="B59" s="2">
        <v>15549090000</v>
      </c>
      <c r="C59" s="2" t="e">
        <f>VLOOKUP(B59,#REF!,3,FALSE)</f>
        <v>#REF!</v>
      </c>
      <c r="D59" s="1" t="s">
        <v>78</v>
      </c>
      <c r="E59" s="11">
        <f t="shared" si="6"/>
        <v>0.34482900826710083</v>
      </c>
      <c r="F59" s="3">
        <v>3481</v>
      </c>
      <c r="G59" s="19">
        <f t="shared" si="7"/>
        <v>0.26034610744039066</v>
      </c>
      <c r="H59" s="9">
        <f t="shared" si="8"/>
        <v>2052.5852</v>
      </c>
      <c r="I59" s="17">
        <f t="shared" si="9"/>
        <v>0.41034610744039068</v>
      </c>
      <c r="J59" s="15">
        <f t="shared" si="10"/>
        <v>2280.6502222222221</v>
      </c>
      <c r="K59" s="4">
        <v>8</v>
      </c>
      <c r="L59" s="3">
        <v>1769.47</v>
      </c>
      <c r="M59" s="8">
        <f t="shared" si="11"/>
        <v>0</v>
      </c>
      <c r="N59" s="3">
        <v>1769.47</v>
      </c>
      <c r="O59" s="3">
        <v>1769.47</v>
      </c>
      <c r="P59" s="4">
        <v>8</v>
      </c>
      <c r="Q59" s="4" t="s">
        <v>27</v>
      </c>
      <c r="R59" s="4">
        <v>0</v>
      </c>
      <c r="S59" s="4">
        <v>8</v>
      </c>
      <c r="T59" s="4">
        <v>0</v>
      </c>
      <c r="U59" s="2" t="s">
        <v>28</v>
      </c>
      <c r="V59" s="3">
        <v>14155.76</v>
      </c>
      <c r="W59" s="4">
        <v>0</v>
      </c>
      <c r="X59" s="4">
        <v>0</v>
      </c>
      <c r="Y59" s="4">
        <v>0</v>
      </c>
      <c r="Z59" s="2" t="b">
        <v>0</v>
      </c>
      <c r="AA59" s="2" t="s">
        <v>27</v>
      </c>
      <c r="AB59" s="5">
        <v>45000.567831828703</v>
      </c>
      <c r="AC59" s="5" t="s">
        <v>27</v>
      </c>
      <c r="AD59" s="1" t="s">
        <v>27</v>
      </c>
      <c r="AE59" s="4">
        <v>10</v>
      </c>
      <c r="AF59" s="4" t="s">
        <v>27</v>
      </c>
    </row>
    <row r="60" spans="1:32" ht="26.25" x14ac:dyDescent="0.25">
      <c r="A60" s="1" t="s">
        <v>25</v>
      </c>
      <c r="B60" s="2">
        <v>15592250000</v>
      </c>
      <c r="C60" s="2" t="e">
        <f>VLOOKUP(B60,#REF!,3,FALSE)</f>
        <v>#REF!</v>
      </c>
      <c r="D60" s="1" t="s">
        <v>86</v>
      </c>
      <c r="E60" s="11">
        <f t="shared" si="6"/>
        <v>0.33313357575757574</v>
      </c>
      <c r="F60" s="3">
        <v>4125</v>
      </c>
      <c r="G60" s="19">
        <f t="shared" si="7"/>
        <v>0.24982021818181813</v>
      </c>
      <c r="H60" s="9">
        <f t="shared" si="8"/>
        <v>2475.7416000000003</v>
      </c>
      <c r="I60" s="17">
        <f t="shared" si="9"/>
        <v>0.39982021818181812</v>
      </c>
      <c r="J60" s="15">
        <f t="shared" si="10"/>
        <v>2750.8240000000001</v>
      </c>
      <c r="K60" s="4">
        <v>6</v>
      </c>
      <c r="L60" s="3">
        <v>1793.22</v>
      </c>
      <c r="M60" s="8">
        <f t="shared" si="11"/>
        <v>0</v>
      </c>
      <c r="N60" s="3">
        <v>2134.2600000000002</v>
      </c>
      <c r="O60" s="3">
        <v>2134.2600000000002</v>
      </c>
      <c r="P60" s="4">
        <v>6</v>
      </c>
      <c r="Q60" s="4" t="s">
        <v>27</v>
      </c>
      <c r="R60" s="4">
        <v>0</v>
      </c>
      <c r="S60" s="4">
        <v>12</v>
      </c>
      <c r="T60" s="4">
        <v>6</v>
      </c>
      <c r="U60" s="2" t="s">
        <v>28</v>
      </c>
      <c r="V60" s="3">
        <v>12805.560000000001</v>
      </c>
      <c r="W60" s="4">
        <v>0</v>
      </c>
      <c r="X60" s="4">
        <v>0</v>
      </c>
      <c r="Y60" s="4">
        <v>0</v>
      </c>
      <c r="Z60" s="2" t="b">
        <v>0</v>
      </c>
      <c r="AA60" s="2" t="s">
        <v>27</v>
      </c>
      <c r="AB60" s="5">
        <v>44848.517108761574</v>
      </c>
      <c r="AC60" s="5">
        <v>44867.487265277778</v>
      </c>
      <c r="AD60" s="1" t="s">
        <v>27</v>
      </c>
      <c r="AE60" s="4">
        <v>162</v>
      </c>
      <c r="AF60" s="4">
        <v>143</v>
      </c>
    </row>
    <row r="61" spans="1:32" ht="26.25" x14ac:dyDescent="0.25">
      <c r="A61" s="1" t="s">
        <v>25</v>
      </c>
      <c r="B61" s="2">
        <v>4508620000</v>
      </c>
      <c r="C61" s="2" t="e">
        <f>VLOOKUP(B61,#REF!,3,FALSE)</f>
        <v>#REF!</v>
      </c>
      <c r="D61" s="1" t="s">
        <v>132</v>
      </c>
      <c r="E61" s="11">
        <f t="shared" si="6"/>
        <v>0.27605126733620283</v>
      </c>
      <c r="F61" s="3">
        <v>3485</v>
      </c>
      <c r="G61" s="19">
        <f t="shared" si="7"/>
        <v>0.1984461406025825</v>
      </c>
      <c r="H61" s="9">
        <f t="shared" si="8"/>
        <v>2270.6651999999999</v>
      </c>
      <c r="I61" s="17">
        <f t="shared" si="9"/>
        <v>0.3484461406025825</v>
      </c>
      <c r="J61" s="15">
        <f t="shared" si="10"/>
        <v>2522.9613333333332</v>
      </c>
      <c r="K61" s="4">
        <v>2</v>
      </c>
      <c r="L61" s="3">
        <v>1957.47</v>
      </c>
      <c r="M61" s="8">
        <f t="shared" si="11"/>
        <v>0</v>
      </c>
      <c r="N61" s="3">
        <v>1957.47</v>
      </c>
      <c r="O61" s="3">
        <v>1957.47</v>
      </c>
      <c r="P61" s="4">
        <v>2</v>
      </c>
      <c r="Q61" s="4" t="s">
        <v>27</v>
      </c>
      <c r="R61" s="4">
        <v>0</v>
      </c>
      <c r="S61" s="4">
        <v>2</v>
      </c>
      <c r="T61" s="4">
        <v>0</v>
      </c>
      <c r="U61" s="2" t="s">
        <v>28</v>
      </c>
      <c r="V61" s="3">
        <v>3914.94</v>
      </c>
      <c r="W61" s="4">
        <v>0</v>
      </c>
      <c r="X61" s="4">
        <v>0</v>
      </c>
      <c r="Y61" s="4">
        <v>0</v>
      </c>
      <c r="Z61" s="2" t="b">
        <v>0</v>
      </c>
      <c r="AA61" s="2" t="s">
        <v>27</v>
      </c>
      <c r="AB61" s="5">
        <v>44713.458333333328</v>
      </c>
      <c r="AC61" s="5" t="s">
        <v>27</v>
      </c>
      <c r="AD61" s="1" t="s">
        <v>27</v>
      </c>
      <c r="AE61" s="4">
        <v>297</v>
      </c>
      <c r="AF61" s="4" t="s">
        <v>27</v>
      </c>
    </row>
    <row r="62" spans="1:32" ht="26.25" x14ac:dyDescent="0.25">
      <c r="A62" s="1" t="s">
        <v>25</v>
      </c>
      <c r="B62" s="2">
        <v>4430450000</v>
      </c>
      <c r="C62" s="2" t="e">
        <f>VLOOKUP(B62,#REF!,3,FALSE)</f>
        <v>#REF!</v>
      </c>
      <c r="D62" s="1" t="s">
        <v>81</v>
      </c>
      <c r="E62" s="11">
        <f t="shared" si="6"/>
        <v>0.25683295762684183</v>
      </c>
      <c r="F62" s="3">
        <v>3401</v>
      </c>
      <c r="G62" s="19">
        <f t="shared" si="7"/>
        <v>0.18114966186415768</v>
      </c>
      <c r="H62" s="9">
        <f t="shared" si="8"/>
        <v>2274.7599999999998</v>
      </c>
      <c r="I62" s="17">
        <f t="shared" si="9"/>
        <v>0.33114966186415767</v>
      </c>
      <c r="J62" s="15">
        <f t="shared" si="10"/>
        <v>2527.5111111111109</v>
      </c>
      <c r="K62" s="4">
        <v>8</v>
      </c>
      <c r="L62" s="3">
        <v>1961</v>
      </c>
      <c r="M62" s="8">
        <f t="shared" si="11"/>
        <v>0</v>
      </c>
      <c r="N62" s="3">
        <v>1961</v>
      </c>
      <c r="O62" s="3">
        <v>1961</v>
      </c>
      <c r="P62" s="4">
        <v>8</v>
      </c>
      <c r="Q62" s="4" t="s">
        <v>27</v>
      </c>
      <c r="R62" s="4">
        <v>2</v>
      </c>
      <c r="S62" s="4">
        <v>11</v>
      </c>
      <c r="T62" s="4">
        <v>3</v>
      </c>
      <c r="U62" s="2" t="s">
        <v>28</v>
      </c>
      <c r="V62" s="3">
        <v>15688</v>
      </c>
      <c r="W62" s="4">
        <v>0</v>
      </c>
      <c r="X62" s="4">
        <v>0</v>
      </c>
      <c r="Y62" s="4">
        <v>0</v>
      </c>
      <c r="Z62" s="2" t="b">
        <v>0</v>
      </c>
      <c r="AA62" s="2" t="s">
        <v>27</v>
      </c>
      <c r="AB62" s="5">
        <v>44811.458333333328</v>
      </c>
      <c r="AC62" s="5" t="s">
        <v>27</v>
      </c>
      <c r="AD62" s="1" t="s">
        <v>27</v>
      </c>
      <c r="AE62" s="4">
        <v>199</v>
      </c>
      <c r="AF62" s="4" t="s">
        <v>27</v>
      </c>
    </row>
    <row r="63" spans="1:32" ht="26.25" x14ac:dyDescent="0.25">
      <c r="A63" s="1" t="s">
        <v>25</v>
      </c>
      <c r="B63" s="2">
        <v>4600770000</v>
      </c>
      <c r="C63" s="2" t="e">
        <f>VLOOKUP(B63,#REF!,3,FALSE)</f>
        <v>#REF!</v>
      </c>
      <c r="D63" s="1" t="s">
        <v>135</v>
      </c>
      <c r="E63" s="11">
        <f t="shared" si="6"/>
        <v>0.38655733082706767</v>
      </c>
      <c r="F63" s="3">
        <v>4256</v>
      </c>
      <c r="G63" s="19">
        <f t="shared" si="7"/>
        <v>0.29790159774436098</v>
      </c>
      <c r="H63" s="9">
        <f t="shared" si="8"/>
        <v>2349.7307999999998</v>
      </c>
      <c r="I63" s="17">
        <f t="shared" si="9"/>
        <v>0.44790159774436095</v>
      </c>
      <c r="J63" s="15">
        <f t="shared" si="10"/>
        <v>2610.8119999999999</v>
      </c>
      <c r="K63" s="4">
        <v>2</v>
      </c>
      <c r="L63" s="3">
        <v>2025.63</v>
      </c>
      <c r="M63" s="8">
        <f t="shared" si="11"/>
        <v>0</v>
      </c>
      <c r="N63" s="3">
        <v>2025.63</v>
      </c>
      <c r="O63" s="3">
        <v>2025.63</v>
      </c>
      <c r="P63" s="4">
        <v>2</v>
      </c>
      <c r="Q63" s="4" t="s">
        <v>27</v>
      </c>
      <c r="R63" s="4">
        <v>0</v>
      </c>
      <c r="S63" s="4">
        <v>4</v>
      </c>
      <c r="T63" s="4">
        <v>2</v>
      </c>
      <c r="U63" s="2" t="s">
        <v>28</v>
      </c>
      <c r="V63" s="3">
        <v>4051.26</v>
      </c>
      <c r="W63" s="4">
        <v>0</v>
      </c>
      <c r="X63" s="4">
        <v>0</v>
      </c>
      <c r="Y63" s="4">
        <v>0</v>
      </c>
      <c r="Z63" s="2" t="b">
        <v>0</v>
      </c>
      <c r="AA63" s="2" t="s">
        <v>27</v>
      </c>
      <c r="AB63" s="5">
        <v>44523.446610648149</v>
      </c>
      <c r="AC63" s="5">
        <v>44938.718346064816</v>
      </c>
      <c r="AD63" s="1" t="s">
        <v>27</v>
      </c>
      <c r="AE63" s="4">
        <v>487</v>
      </c>
      <c r="AF63" s="4">
        <v>72</v>
      </c>
    </row>
    <row r="64" spans="1:32" ht="26.25" x14ac:dyDescent="0.25">
      <c r="A64" s="1" t="s">
        <v>25</v>
      </c>
      <c r="B64" s="2">
        <v>3561770000</v>
      </c>
      <c r="C64" s="2" t="e">
        <f>VLOOKUP(B64,#REF!,3,FALSE)</f>
        <v>#REF!</v>
      </c>
      <c r="D64" s="1" t="s">
        <v>77</v>
      </c>
      <c r="E64" s="11">
        <f t="shared" si="6"/>
        <v>0.39446654833747491</v>
      </c>
      <c r="F64" s="3">
        <v>4695</v>
      </c>
      <c r="G64" s="19">
        <f t="shared" si="7"/>
        <v>0.30501989350372738</v>
      </c>
      <c r="H64" s="9">
        <f t="shared" si="8"/>
        <v>2558.6815999999999</v>
      </c>
      <c r="I64" s="17">
        <f t="shared" si="9"/>
        <v>0.4550198935037274</v>
      </c>
      <c r="J64" s="15">
        <f t="shared" si="10"/>
        <v>2842.9795555555552</v>
      </c>
      <c r="K64" s="4">
        <v>9.9999999999999964</v>
      </c>
      <c r="L64" s="3">
        <v>2205.7600000000002</v>
      </c>
      <c r="M64" s="8">
        <f t="shared" si="11"/>
        <v>0</v>
      </c>
      <c r="N64" s="3">
        <v>2205.7600000000002</v>
      </c>
      <c r="O64" s="3">
        <v>2205.7600000000002</v>
      </c>
      <c r="P64" s="4">
        <v>9.9999999999999964</v>
      </c>
      <c r="Q64" s="4" t="s">
        <v>27</v>
      </c>
      <c r="R64" s="4">
        <v>0</v>
      </c>
      <c r="S64" s="4">
        <v>25</v>
      </c>
      <c r="T64" s="4">
        <v>15</v>
      </c>
      <c r="U64" s="2" t="s">
        <v>28</v>
      </c>
      <c r="V64" s="3">
        <v>22057.599999999995</v>
      </c>
      <c r="W64" s="4">
        <v>0</v>
      </c>
      <c r="X64" s="4">
        <v>0</v>
      </c>
      <c r="Y64" s="4">
        <v>0</v>
      </c>
      <c r="Z64" s="2" t="b">
        <v>0</v>
      </c>
      <c r="AA64" s="2" t="s">
        <v>27</v>
      </c>
      <c r="AB64" s="5">
        <v>44811.458333333328</v>
      </c>
      <c r="AC64" s="5">
        <v>44928.505187349532</v>
      </c>
      <c r="AD64" s="1" t="s">
        <v>27</v>
      </c>
      <c r="AE64" s="4">
        <v>199</v>
      </c>
      <c r="AF64" s="4">
        <v>82</v>
      </c>
    </row>
    <row r="65" spans="1:32" ht="26.25" x14ac:dyDescent="0.25">
      <c r="A65" s="1" t="s">
        <v>25</v>
      </c>
      <c r="B65" s="2">
        <v>15497490000</v>
      </c>
      <c r="C65" s="2" t="e">
        <f>VLOOKUP(B65,#REF!,3,FALSE)</f>
        <v>#REF!</v>
      </c>
      <c r="D65" s="1" t="s">
        <v>105</v>
      </c>
      <c r="E65" s="11">
        <f t="shared" si="6"/>
        <v>0.36344763766699256</v>
      </c>
      <c r="F65" s="3">
        <v>5115</v>
      </c>
      <c r="G65" s="19">
        <f t="shared" si="7"/>
        <v>0.27710287390029331</v>
      </c>
      <c r="H65" s="9">
        <f t="shared" si="8"/>
        <v>2930.3687999999997</v>
      </c>
      <c r="I65" s="17">
        <f t="shared" si="9"/>
        <v>0.42710287390029333</v>
      </c>
      <c r="J65" s="15">
        <f t="shared" si="10"/>
        <v>3255.9653333333331</v>
      </c>
      <c r="K65" s="4">
        <v>4</v>
      </c>
      <c r="L65" s="3">
        <v>2526.1799999999998</v>
      </c>
      <c r="M65" s="8">
        <f t="shared" ref="M65:M96" si="12">+N65-O65</f>
        <v>0</v>
      </c>
      <c r="N65" s="3">
        <v>2526.1799999999998</v>
      </c>
      <c r="O65" s="3">
        <v>2526.1799999999998</v>
      </c>
      <c r="P65" s="4">
        <v>4</v>
      </c>
      <c r="Q65" s="4" t="s">
        <v>27</v>
      </c>
      <c r="R65" s="4">
        <v>0</v>
      </c>
      <c r="S65" s="4">
        <v>4</v>
      </c>
      <c r="T65" s="4">
        <v>0</v>
      </c>
      <c r="U65" s="2" t="s">
        <v>28</v>
      </c>
      <c r="V65" s="3">
        <v>10104.719999999999</v>
      </c>
      <c r="W65" s="4">
        <v>0</v>
      </c>
      <c r="X65" s="4">
        <v>0</v>
      </c>
      <c r="Y65" s="4">
        <v>0</v>
      </c>
      <c r="Z65" s="2" t="b">
        <v>0</v>
      </c>
      <c r="AA65" s="2" t="s">
        <v>27</v>
      </c>
      <c r="AB65" s="5">
        <v>44769.458333333328</v>
      </c>
      <c r="AC65" s="5" t="s">
        <v>27</v>
      </c>
      <c r="AD65" s="1" t="s">
        <v>27</v>
      </c>
      <c r="AE65" s="4">
        <v>241</v>
      </c>
      <c r="AF65" s="4" t="s">
        <v>27</v>
      </c>
    </row>
    <row r="66" spans="1:32" ht="26.25" x14ac:dyDescent="0.25">
      <c r="A66" s="1" t="s">
        <v>25</v>
      </c>
      <c r="B66" s="2">
        <v>15499370000</v>
      </c>
      <c r="C66" s="2" t="e">
        <f>VLOOKUP(B66,#REF!,3,FALSE)</f>
        <v>#REF!</v>
      </c>
      <c r="D66" s="1" t="s">
        <v>120</v>
      </c>
      <c r="E66" s="11">
        <f t="shared" ref="E66:E97" si="13">(F66-J66)/F66</f>
        <v>0.43847278389500621</v>
      </c>
      <c r="F66" s="3">
        <v>4995</v>
      </c>
      <c r="G66" s="19">
        <f t="shared" ref="G66:G97" si="14">+I66-0.15</f>
        <v>0.34462550550550564</v>
      </c>
      <c r="H66" s="9">
        <f t="shared" ref="H66:H84" si="15">+O66*1.16</f>
        <v>2524.3455999999996</v>
      </c>
      <c r="I66" s="17">
        <f t="shared" ref="I66:I97" si="16">(F66-H66)/F66</f>
        <v>0.4946255055055056</v>
      </c>
      <c r="J66" s="15">
        <f t="shared" ref="J66:J97" si="17">+H66/0.9</f>
        <v>2804.8284444444439</v>
      </c>
      <c r="K66" s="4">
        <v>4</v>
      </c>
      <c r="L66" s="3">
        <v>2585.8200000000002</v>
      </c>
      <c r="M66" s="8">
        <f t="shared" si="12"/>
        <v>0</v>
      </c>
      <c r="N66" s="3">
        <v>2176.16</v>
      </c>
      <c r="O66" s="3">
        <v>2176.16</v>
      </c>
      <c r="P66" s="4">
        <v>4</v>
      </c>
      <c r="Q66" s="4" t="s">
        <v>27</v>
      </c>
      <c r="R66" s="4">
        <v>0</v>
      </c>
      <c r="S66" s="4">
        <v>36.4</v>
      </c>
      <c r="T66" s="4">
        <v>32.4</v>
      </c>
      <c r="U66" s="2" t="s">
        <v>28</v>
      </c>
      <c r="V66" s="3">
        <v>8704.64</v>
      </c>
      <c r="W66" s="4">
        <v>0</v>
      </c>
      <c r="X66" s="4">
        <v>0</v>
      </c>
      <c r="Y66" s="4">
        <v>0</v>
      </c>
      <c r="Z66" s="2" t="b">
        <v>0</v>
      </c>
      <c r="AA66" s="2" t="s">
        <v>27</v>
      </c>
      <c r="AB66" s="5">
        <v>44938.66171724537</v>
      </c>
      <c r="AC66" s="5">
        <v>44999.628636956018</v>
      </c>
      <c r="AD66" s="1" t="s">
        <v>27</v>
      </c>
      <c r="AE66" s="4">
        <v>72</v>
      </c>
      <c r="AF66" s="4">
        <v>11</v>
      </c>
    </row>
    <row r="67" spans="1:32" ht="26.25" x14ac:dyDescent="0.25">
      <c r="A67" s="1" t="s">
        <v>25</v>
      </c>
      <c r="B67" s="2">
        <v>3504370000</v>
      </c>
      <c r="C67" s="2" t="e">
        <f>VLOOKUP(B67,#REF!,3,FALSE)</f>
        <v>#REF!</v>
      </c>
      <c r="D67" s="1" t="s">
        <v>127</v>
      </c>
      <c r="E67" s="11">
        <f t="shared" si="13"/>
        <v>0.46105741591887356</v>
      </c>
      <c r="F67" s="3">
        <v>6092</v>
      </c>
      <c r="G67" s="19">
        <f t="shared" si="14"/>
        <v>0.36495167432698616</v>
      </c>
      <c r="H67" s="9">
        <f t="shared" si="15"/>
        <v>2954.9144000000001</v>
      </c>
      <c r="I67" s="17">
        <f t="shared" si="16"/>
        <v>0.51495167432698619</v>
      </c>
      <c r="J67" s="15">
        <f t="shared" si="17"/>
        <v>3283.2382222222222</v>
      </c>
      <c r="K67" s="4">
        <v>3</v>
      </c>
      <c r="L67" s="3">
        <v>2587.9499999999998</v>
      </c>
      <c r="M67" s="8">
        <f t="shared" si="12"/>
        <v>0</v>
      </c>
      <c r="N67" s="3">
        <v>2547.34</v>
      </c>
      <c r="O67" s="3">
        <v>2547.34</v>
      </c>
      <c r="P67" s="4">
        <v>3</v>
      </c>
      <c r="Q67" s="4" t="s">
        <v>27</v>
      </c>
      <c r="R67" s="4">
        <v>0</v>
      </c>
      <c r="S67" s="4">
        <v>14</v>
      </c>
      <c r="T67" s="4">
        <v>11</v>
      </c>
      <c r="U67" s="2" t="s">
        <v>28</v>
      </c>
      <c r="V67" s="3">
        <v>7642.02</v>
      </c>
      <c r="W67" s="4">
        <v>0</v>
      </c>
      <c r="X67" s="4">
        <v>0</v>
      </c>
      <c r="Y67" s="4">
        <v>0</v>
      </c>
      <c r="Z67" s="2" t="b">
        <v>0</v>
      </c>
      <c r="AA67" s="2" t="s">
        <v>27</v>
      </c>
      <c r="AB67" s="5">
        <v>44995.658682870366</v>
      </c>
      <c r="AC67" s="5">
        <v>45007.786592326389</v>
      </c>
      <c r="AD67" s="1" t="s">
        <v>27</v>
      </c>
      <c r="AE67" s="4">
        <v>15</v>
      </c>
      <c r="AF67" s="4">
        <v>3</v>
      </c>
    </row>
    <row r="68" spans="1:32" ht="26.25" x14ac:dyDescent="0.25">
      <c r="A68" s="1" t="s">
        <v>25</v>
      </c>
      <c r="B68" s="2">
        <v>15509170009</v>
      </c>
      <c r="C68" s="2" t="e">
        <f>VLOOKUP(B68,#REF!,3,FALSE)</f>
        <v>#REF!</v>
      </c>
      <c r="D68" s="1" t="s">
        <v>140</v>
      </c>
      <c r="E68" s="11">
        <f t="shared" si="13"/>
        <v>0.43886930194008905</v>
      </c>
      <c r="F68" s="3">
        <v>6569.0000000000009</v>
      </c>
      <c r="G68" s="19">
        <f t="shared" si="14"/>
        <v>0.34498237174608015</v>
      </c>
      <c r="H68" s="9">
        <f t="shared" si="15"/>
        <v>3317.4607999999998</v>
      </c>
      <c r="I68" s="17">
        <f t="shared" si="16"/>
        <v>0.49498237174608017</v>
      </c>
      <c r="J68" s="15">
        <f t="shared" si="17"/>
        <v>3686.0675555555554</v>
      </c>
      <c r="K68" s="4">
        <v>2</v>
      </c>
      <c r="L68" s="3">
        <v>2656.4</v>
      </c>
      <c r="M68" s="8">
        <f t="shared" si="12"/>
        <v>0</v>
      </c>
      <c r="N68" s="3">
        <v>2859.88</v>
      </c>
      <c r="O68" s="3">
        <v>2859.88</v>
      </c>
      <c r="P68" s="4">
        <v>2</v>
      </c>
      <c r="Q68" s="4" t="s">
        <v>27</v>
      </c>
      <c r="R68" s="4">
        <v>0</v>
      </c>
      <c r="S68" s="4">
        <v>12</v>
      </c>
      <c r="T68" s="4">
        <v>10</v>
      </c>
      <c r="U68" s="2" t="s">
        <v>28</v>
      </c>
      <c r="V68" s="3">
        <v>5719.76</v>
      </c>
      <c r="W68" s="4">
        <v>0</v>
      </c>
      <c r="X68" s="4">
        <v>0</v>
      </c>
      <c r="Y68" s="4">
        <v>0</v>
      </c>
      <c r="Z68" s="2" t="b">
        <v>0</v>
      </c>
      <c r="AA68" s="2" t="s">
        <v>27</v>
      </c>
      <c r="AB68" s="5">
        <v>44498.48765451389</v>
      </c>
      <c r="AC68" s="5">
        <v>44782.691827581017</v>
      </c>
      <c r="AD68" s="1" t="s">
        <v>27</v>
      </c>
      <c r="AE68" s="4">
        <v>512</v>
      </c>
      <c r="AF68" s="4">
        <v>228</v>
      </c>
    </row>
    <row r="69" spans="1:32" ht="26.25" x14ac:dyDescent="0.25">
      <c r="A69" s="1" t="s">
        <v>25</v>
      </c>
      <c r="B69" s="2">
        <v>3591570000</v>
      </c>
      <c r="C69" s="2" t="e">
        <f>VLOOKUP(B69,#REF!,3,FALSE)</f>
        <v>#REF!</v>
      </c>
      <c r="D69" s="1" t="s">
        <v>110</v>
      </c>
      <c r="E69" s="11">
        <f t="shared" si="13"/>
        <v>0.40694713033644331</v>
      </c>
      <c r="F69" s="3">
        <v>5894.9999999999991</v>
      </c>
      <c r="G69" s="19">
        <f t="shared" si="14"/>
        <v>0.31625241730279896</v>
      </c>
      <c r="H69" s="9">
        <f t="shared" si="15"/>
        <v>3146.4419999999996</v>
      </c>
      <c r="I69" s="17">
        <f t="shared" si="16"/>
        <v>0.46625241730279898</v>
      </c>
      <c r="J69" s="15">
        <f t="shared" si="17"/>
        <v>3496.0466666666662</v>
      </c>
      <c r="K69" s="4">
        <v>4</v>
      </c>
      <c r="L69" s="3">
        <v>2712.45</v>
      </c>
      <c r="M69" s="8">
        <f t="shared" si="12"/>
        <v>0</v>
      </c>
      <c r="N69" s="3">
        <v>2712.45</v>
      </c>
      <c r="O69" s="3">
        <v>2712.45</v>
      </c>
      <c r="P69" s="4">
        <v>4</v>
      </c>
      <c r="Q69" s="4" t="s">
        <v>27</v>
      </c>
      <c r="R69" s="4">
        <v>0</v>
      </c>
      <c r="S69" s="4">
        <v>20</v>
      </c>
      <c r="T69" s="4">
        <v>16</v>
      </c>
      <c r="U69" s="2" t="s">
        <v>28</v>
      </c>
      <c r="V69" s="3">
        <v>10849.8</v>
      </c>
      <c r="W69" s="4">
        <v>0</v>
      </c>
      <c r="X69" s="4">
        <v>0</v>
      </c>
      <c r="Y69" s="4">
        <v>0</v>
      </c>
      <c r="Z69" s="2" t="b">
        <v>0</v>
      </c>
      <c r="AA69" s="2" t="s">
        <v>27</v>
      </c>
      <c r="AB69" s="5">
        <v>44701.458333333328</v>
      </c>
      <c r="AC69" s="5">
        <v>45000.388639930556</v>
      </c>
      <c r="AD69" s="1" t="s">
        <v>27</v>
      </c>
      <c r="AE69" s="4">
        <v>309</v>
      </c>
      <c r="AF69" s="4">
        <v>10</v>
      </c>
    </row>
    <row r="70" spans="1:32" ht="26.25" x14ac:dyDescent="0.25">
      <c r="A70" s="1" t="s">
        <v>25</v>
      </c>
      <c r="B70" s="2">
        <v>3593900009</v>
      </c>
      <c r="C70" s="2" t="e">
        <f>VLOOKUP(B70,#REF!,3,FALSE)</f>
        <v>#REF!</v>
      </c>
      <c r="D70" s="1" t="s">
        <v>130</v>
      </c>
      <c r="E70" s="11">
        <f t="shared" si="13"/>
        <v>0.40722160484027448</v>
      </c>
      <c r="F70" s="3">
        <v>6299</v>
      </c>
      <c r="G70" s="19">
        <f t="shared" si="14"/>
        <v>0.316499444356247</v>
      </c>
      <c r="H70" s="9">
        <f t="shared" si="15"/>
        <v>3360.52</v>
      </c>
      <c r="I70" s="17">
        <f t="shared" si="16"/>
        <v>0.46649944435624702</v>
      </c>
      <c r="J70" s="15">
        <f t="shared" si="17"/>
        <v>3733.911111111111</v>
      </c>
      <c r="K70" s="4">
        <v>2</v>
      </c>
      <c r="L70" s="3">
        <v>2897</v>
      </c>
      <c r="M70" s="8">
        <f t="shared" si="12"/>
        <v>0</v>
      </c>
      <c r="N70" s="3">
        <v>2897</v>
      </c>
      <c r="O70" s="3">
        <v>2897</v>
      </c>
      <c r="P70" s="4">
        <v>2</v>
      </c>
      <c r="Q70" s="4" t="s">
        <v>27</v>
      </c>
      <c r="R70" s="4">
        <v>0</v>
      </c>
      <c r="S70" s="4">
        <v>2</v>
      </c>
      <c r="T70" s="4">
        <v>0</v>
      </c>
      <c r="U70" s="2" t="s">
        <v>28</v>
      </c>
      <c r="V70" s="3">
        <v>5794</v>
      </c>
      <c r="W70" s="4">
        <v>0</v>
      </c>
      <c r="X70" s="4">
        <v>0</v>
      </c>
      <c r="Y70" s="4">
        <v>0</v>
      </c>
      <c r="Z70" s="2" t="b">
        <v>0</v>
      </c>
      <c r="AA70" s="2" t="s">
        <v>27</v>
      </c>
      <c r="AB70" s="5">
        <v>44791.458333333328</v>
      </c>
      <c r="AC70" s="5" t="s">
        <v>27</v>
      </c>
      <c r="AD70" s="1" t="s">
        <v>27</v>
      </c>
      <c r="AE70" s="4">
        <v>219</v>
      </c>
      <c r="AF70" s="4" t="s">
        <v>27</v>
      </c>
    </row>
    <row r="71" spans="1:32" ht="26.25" x14ac:dyDescent="0.25">
      <c r="A71" s="1" t="s">
        <v>25</v>
      </c>
      <c r="B71" s="2">
        <v>3131610000</v>
      </c>
      <c r="C71" s="2" t="e">
        <f>VLOOKUP(B71,#REF!,3,FALSE)</f>
        <v>#REF!</v>
      </c>
      <c r="D71" s="1" t="s">
        <v>96</v>
      </c>
      <c r="E71" s="11">
        <f t="shared" si="13"/>
        <v>0.4455628044280443</v>
      </c>
      <c r="F71" s="3">
        <v>6775</v>
      </c>
      <c r="G71" s="19">
        <f t="shared" si="14"/>
        <v>0.35100652398523979</v>
      </c>
      <c r="H71" s="9">
        <f t="shared" si="15"/>
        <v>3380.6808000000001</v>
      </c>
      <c r="I71" s="17">
        <f t="shared" si="16"/>
        <v>0.50100652398523982</v>
      </c>
      <c r="J71" s="15">
        <f t="shared" si="17"/>
        <v>3756.3119999999999</v>
      </c>
      <c r="K71" s="4">
        <v>4</v>
      </c>
      <c r="L71" s="3">
        <v>2914.38</v>
      </c>
      <c r="M71" s="8">
        <f t="shared" si="12"/>
        <v>0</v>
      </c>
      <c r="N71" s="3">
        <v>2914.38</v>
      </c>
      <c r="O71" s="3">
        <v>2914.38</v>
      </c>
      <c r="P71" s="4">
        <v>4</v>
      </c>
      <c r="Q71" s="4" t="s">
        <v>27</v>
      </c>
      <c r="R71" s="4">
        <v>0</v>
      </c>
      <c r="S71" s="4">
        <v>4</v>
      </c>
      <c r="T71" s="4">
        <v>0</v>
      </c>
      <c r="U71" s="2" t="s">
        <v>28</v>
      </c>
      <c r="V71" s="3">
        <v>11657.52</v>
      </c>
      <c r="W71" s="4">
        <v>0</v>
      </c>
      <c r="X71" s="4">
        <v>0</v>
      </c>
      <c r="Y71" s="4">
        <v>0</v>
      </c>
      <c r="Z71" s="2" t="b">
        <v>0</v>
      </c>
      <c r="AA71" s="2" t="s">
        <v>27</v>
      </c>
      <c r="AB71" s="5">
        <v>44995.658682870366</v>
      </c>
      <c r="AC71" s="5" t="s">
        <v>27</v>
      </c>
      <c r="AD71" s="1" t="s">
        <v>27</v>
      </c>
      <c r="AE71" s="4">
        <v>15</v>
      </c>
      <c r="AF71" s="4" t="s">
        <v>27</v>
      </c>
    </row>
    <row r="72" spans="1:32" ht="26.25" x14ac:dyDescent="0.25">
      <c r="A72" s="1" t="s">
        <v>25</v>
      </c>
      <c r="B72" s="2">
        <v>4508700000</v>
      </c>
      <c r="C72" s="2" t="e">
        <f>VLOOKUP(B72,#REF!,3,FALSE)</f>
        <v>#REF!</v>
      </c>
      <c r="D72" s="1" t="s">
        <v>108</v>
      </c>
      <c r="E72" s="11">
        <f t="shared" si="13"/>
        <v>0.37602804307360432</v>
      </c>
      <c r="F72" s="3">
        <v>6386.9999999999991</v>
      </c>
      <c r="G72" s="19">
        <f t="shared" si="14"/>
        <v>0.28842523876624393</v>
      </c>
      <c r="H72" s="9">
        <f t="shared" si="15"/>
        <v>3586.7779999999998</v>
      </c>
      <c r="I72" s="17">
        <f t="shared" si="16"/>
        <v>0.4384252387662439</v>
      </c>
      <c r="J72" s="15">
        <f t="shared" si="17"/>
        <v>3985.3088888888888</v>
      </c>
      <c r="K72" s="4">
        <v>4</v>
      </c>
      <c r="L72" s="3">
        <v>3092.05</v>
      </c>
      <c r="M72" s="8">
        <f t="shared" si="12"/>
        <v>0</v>
      </c>
      <c r="N72" s="3">
        <v>3092.05</v>
      </c>
      <c r="O72" s="3">
        <v>3092.05</v>
      </c>
      <c r="P72" s="4">
        <v>4</v>
      </c>
      <c r="Q72" s="4" t="s">
        <v>27</v>
      </c>
      <c r="R72" s="4">
        <v>0</v>
      </c>
      <c r="S72" s="4">
        <v>6</v>
      </c>
      <c r="T72" s="4">
        <v>2</v>
      </c>
      <c r="U72" s="2" t="s">
        <v>28</v>
      </c>
      <c r="V72" s="3">
        <v>12368.2</v>
      </c>
      <c r="W72" s="4">
        <v>0</v>
      </c>
      <c r="X72" s="4">
        <v>0</v>
      </c>
      <c r="Y72" s="4">
        <v>0</v>
      </c>
      <c r="Z72" s="2" t="b">
        <v>0</v>
      </c>
      <c r="AA72" s="2" t="s">
        <v>27</v>
      </c>
      <c r="AB72" s="5">
        <v>44713.458333333328</v>
      </c>
      <c r="AC72" s="5">
        <v>44783.597562650459</v>
      </c>
      <c r="AD72" s="1" t="s">
        <v>27</v>
      </c>
      <c r="AE72" s="4">
        <v>297</v>
      </c>
      <c r="AF72" s="4">
        <v>227</v>
      </c>
    </row>
    <row r="73" spans="1:32" ht="26.25" x14ac:dyDescent="0.25">
      <c r="A73" s="1" t="s">
        <v>25</v>
      </c>
      <c r="B73" s="2">
        <v>4501880000</v>
      </c>
      <c r="C73" s="2" t="e">
        <f>VLOOKUP(B73,#REF!,3,FALSE)</f>
        <v>#REF!</v>
      </c>
      <c r="D73" s="1" t="s">
        <v>99</v>
      </c>
      <c r="E73" s="11">
        <f t="shared" si="13"/>
        <v>0.39877912901912904</v>
      </c>
      <c r="F73" s="3">
        <v>6825</v>
      </c>
      <c r="G73" s="19">
        <f t="shared" si="14"/>
        <v>0.30890121611721622</v>
      </c>
      <c r="H73" s="9">
        <f t="shared" si="15"/>
        <v>3692.9991999999997</v>
      </c>
      <c r="I73" s="17">
        <f t="shared" si="16"/>
        <v>0.45890121611721618</v>
      </c>
      <c r="J73" s="15">
        <f t="shared" si="17"/>
        <v>4103.3324444444443</v>
      </c>
      <c r="K73" s="4">
        <v>4</v>
      </c>
      <c r="L73" s="3">
        <v>3183.62</v>
      </c>
      <c r="M73" s="8">
        <f t="shared" si="12"/>
        <v>0</v>
      </c>
      <c r="N73" s="3">
        <v>3183.62</v>
      </c>
      <c r="O73" s="3">
        <v>3183.62</v>
      </c>
      <c r="P73" s="4">
        <v>4</v>
      </c>
      <c r="Q73" s="4" t="s">
        <v>27</v>
      </c>
      <c r="R73" s="4">
        <v>0</v>
      </c>
      <c r="S73" s="4">
        <v>4</v>
      </c>
      <c r="T73" s="4">
        <v>0</v>
      </c>
      <c r="U73" s="2" t="s">
        <v>28</v>
      </c>
      <c r="V73" s="3">
        <v>12734.48</v>
      </c>
      <c r="W73" s="4">
        <v>0</v>
      </c>
      <c r="X73" s="4">
        <v>0</v>
      </c>
      <c r="Y73" s="4">
        <v>0</v>
      </c>
      <c r="Z73" s="2" t="b">
        <v>0</v>
      </c>
      <c r="AA73" s="2" t="s">
        <v>27</v>
      </c>
      <c r="AB73" s="5">
        <v>44904.648621215274</v>
      </c>
      <c r="AC73" s="5" t="s">
        <v>27</v>
      </c>
      <c r="AD73" s="1" t="s">
        <v>27</v>
      </c>
      <c r="AE73" s="4">
        <v>106</v>
      </c>
      <c r="AF73" s="4" t="s">
        <v>27</v>
      </c>
    </row>
    <row r="74" spans="1:32" ht="26.25" x14ac:dyDescent="0.25">
      <c r="A74" s="1" t="s">
        <v>25</v>
      </c>
      <c r="B74" s="2">
        <v>4505150000</v>
      </c>
      <c r="C74" s="2" t="e">
        <f>VLOOKUP(B74,#REF!,3,FALSE)</f>
        <v>#REF!</v>
      </c>
      <c r="D74" s="1" t="s">
        <v>144</v>
      </c>
      <c r="E74" s="11">
        <f t="shared" si="13"/>
        <v>0.32604281345565755</v>
      </c>
      <c r="F74" s="3">
        <v>6322</v>
      </c>
      <c r="G74" s="19">
        <f t="shared" si="14"/>
        <v>0.24343853211009178</v>
      </c>
      <c r="H74" s="9">
        <f t="shared" si="15"/>
        <v>3834.6815999999999</v>
      </c>
      <c r="I74" s="17">
        <f t="shared" si="16"/>
        <v>0.39343853211009178</v>
      </c>
      <c r="J74" s="15">
        <f t="shared" si="17"/>
        <v>4260.757333333333</v>
      </c>
      <c r="K74" s="4">
        <v>2</v>
      </c>
      <c r="L74" s="3">
        <v>3240</v>
      </c>
      <c r="M74" s="8">
        <f t="shared" si="12"/>
        <v>0</v>
      </c>
      <c r="N74" s="3">
        <v>3305.76</v>
      </c>
      <c r="O74" s="3">
        <v>3305.76</v>
      </c>
      <c r="P74" s="4">
        <v>2</v>
      </c>
      <c r="Q74" s="4" t="s">
        <v>27</v>
      </c>
      <c r="R74" s="4">
        <v>4</v>
      </c>
      <c r="S74" s="4">
        <v>24</v>
      </c>
      <c r="T74" s="4">
        <v>22</v>
      </c>
      <c r="U74" s="2" t="s">
        <v>28</v>
      </c>
      <c r="V74" s="3">
        <v>6611.52</v>
      </c>
      <c r="W74" s="4">
        <v>0</v>
      </c>
      <c r="X74" s="4">
        <v>0</v>
      </c>
      <c r="Y74" s="4">
        <v>0</v>
      </c>
      <c r="Z74" s="2" t="b">
        <v>0</v>
      </c>
      <c r="AA74" s="2" t="s">
        <v>27</v>
      </c>
      <c r="AB74" s="5">
        <v>44743.458333333328</v>
      </c>
      <c r="AC74" s="5">
        <v>44915.741943136571</v>
      </c>
      <c r="AD74" s="1" t="s">
        <v>27</v>
      </c>
      <c r="AE74" s="4">
        <v>267</v>
      </c>
      <c r="AF74" s="4">
        <v>95</v>
      </c>
    </row>
    <row r="75" spans="1:32" ht="26.25" x14ac:dyDescent="0.25">
      <c r="A75" s="1" t="s">
        <v>25</v>
      </c>
      <c r="B75" s="2">
        <v>15494220000</v>
      </c>
      <c r="C75" s="2" t="e">
        <f>VLOOKUP(B75,#REF!,3,FALSE)</f>
        <v>#REF!</v>
      </c>
      <c r="D75" s="1" t="s">
        <v>107</v>
      </c>
      <c r="E75" s="11">
        <f t="shared" si="13"/>
        <v>0.32942311294911913</v>
      </c>
      <c r="F75" s="3">
        <v>6287</v>
      </c>
      <c r="G75" s="19">
        <f t="shared" si="14"/>
        <v>0.24648080165420719</v>
      </c>
      <c r="H75" s="9">
        <f t="shared" si="15"/>
        <v>3794.3251999999993</v>
      </c>
      <c r="I75" s="17">
        <f t="shared" si="16"/>
        <v>0.39648080165420718</v>
      </c>
      <c r="J75" s="15">
        <f t="shared" si="17"/>
        <v>4215.916888888888</v>
      </c>
      <c r="K75" s="4">
        <v>4</v>
      </c>
      <c r="L75" s="3">
        <v>3270.97</v>
      </c>
      <c r="M75" s="8">
        <f t="shared" si="12"/>
        <v>0</v>
      </c>
      <c r="N75" s="3">
        <v>3270.97</v>
      </c>
      <c r="O75" s="3">
        <v>3270.97</v>
      </c>
      <c r="P75" s="4">
        <v>4</v>
      </c>
      <c r="Q75" s="4" t="s">
        <v>27</v>
      </c>
      <c r="R75" s="4">
        <v>0</v>
      </c>
      <c r="S75" s="4">
        <v>8</v>
      </c>
      <c r="T75" s="4">
        <v>4</v>
      </c>
      <c r="U75" s="2" t="s">
        <v>28</v>
      </c>
      <c r="V75" s="3">
        <v>13083.88</v>
      </c>
      <c r="W75" s="4">
        <v>0</v>
      </c>
      <c r="X75" s="4">
        <v>0</v>
      </c>
      <c r="Y75" s="4">
        <v>0</v>
      </c>
      <c r="Z75" s="2" t="b">
        <v>0</v>
      </c>
      <c r="AA75" s="2" t="s">
        <v>27</v>
      </c>
      <c r="AB75" s="5">
        <v>44795.458333333328</v>
      </c>
      <c r="AC75" s="5">
        <v>44771.724079861109</v>
      </c>
      <c r="AD75" s="1" t="s">
        <v>27</v>
      </c>
      <c r="AE75" s="4">
        <v>215</v>
      </c>
      <c r="AF75" s="4">
        <v>239</v>
      </c>
    </row>
    <row r="76" spans="1:32" ht="26.25" x14ac:dyDescent="0.25">
      <c r="A76" s="1" t="s">
        <v>25</v>
      </c>
      <c r="B76" s="2">
        <v>3571250000</v>
      </c>
      <c r="C76" s="2" t="e">
        <f>VLOOKUP(B76,#REF!,3,FALSE)</f>
        <v>#REF!</v>
      </c>
      <c r="D76" s="1" t="s">
        <v>83</v>
      </c>
      <c r="E76" s="11">
        <f t="shared" si="13"/>
        <v>0.36824338157141684</v>
      </c>
      <c r="F76" s="3">
        <v>6794.9999999999991</v>
      </c>
      <c r="G76" s="19">
        <f t="shared" si="14"/>
        <v>0.28141904341427515</v>
      </c>
      <c r="H76" s="9">
        <f t="shared" si="15"/>
        <v>3863.5075999999999</v>
      </c>
      <c r="I76" s="17">
        <f t="shared" si="16"/>
        <v>0.43141904341427512</v>
      </c>
      <c r="J76" s="15">
        <f t="shared" si="17"/>
        <v>4292.786222222222</v>
      </c>
      <c r="K76" s="4">
        <v>7</v>
      </c>
      <c r="L76" s="3">
        <v>3330.61</v>
      </c>
      <c r="M76" s="8">
        <f t="shared" si="12"/>
        <v>0</v>
      </c>
      <c r="N76" s="3">
        <v>3330.61</v>
      </c>
      <c r="O76" s="3">
        <v>3330.61</v>
      </c>
      <c r="P76" s="4">
        <v>7</v>
      </c>
      <c r="Q76" s="4" t="s">
        <v>27</v>
      </c>
      <c r="R76" s="4">
        <v>0</v>
      </c>
      <c r="S76" s="4">
        <v>24</v>
      </c>
      <c r="T76" s="4">
        <v>17</v>
      </c>
      <c r="U76" s="2" t="s">
        <v>28</v>
      </c>
      <c r="V76" s="3">
        <v>23314.27</v>
      </c>
      <c r="W76" s="4">
        <v>0</v>
      </c>
      <c r="X76" s="4">
        <v>0</v>
      </c>
      <c r="Y76" s="4">
        <v>0</v>
      </c>
      <c r="Z76" s="2" t="b">
        <v>0</v>
      </c>
      <c r="AA76" s="2" t="s">
        <v>27</v>
      </c>
      <c r="AB76" s="5">
        <v>44875.439318090277</v>
      </c>
      <c r="AC76" s="5">
        <v>45001.742187534721</v>
      </c>
      <c r="AD76" s="1" t="s">
        <v>27</v>
      </c>
      <c r="AE76" s="4">
        <v>135</v>
      </c>
      <c r="AF76" s="4">
        <v>9</v>
      </c>
    </row>
    <row r="77" spans="1:32" ht="26.25" x14ac:dyDescent="0.25">
      <c r="A77" s="1" t="s">
        <v>25</v>
      </c>
      <c r="B77" s="2">
        <v>3587530000</v>
      </c>
      <c r="C77" s="2" t="e">
        <f>VLOOKUP(B77,#REF!,3,FALSE)</f>
        <v>#REF!</v>
      </c>
      <c r="D77" s="1" t="s">
        <v>111</v>
      </c>
      <c r="E77" s="11">
        <f t="shared" si="13"/>
        <v>0.38665614653918751</v>
      </c>
      <c r="F77" s="3">
        <v>7182</v>
      </c>
      <c r="G77" s="19">
        <f t="shared" si="14"/>
        <v>0.29799053188526881</v>
      </c>
      <c r="H77" s="9">
        <f t="shared" si="15"/>
        <v>3964.5319999999997</v>
      </c>
      <c r="I77" s="17">
        <f t="shared" si="16"/>
        <v>0.44799053188526877</v>
      </c>
      <c r="J77" s="15">
        <f t="shared" si="17"/>
        <v>4405.0355555555552</v>
      </c>
      <c r="K77" s="4">
        <v>4</v>
      </c>
      <c r="L77" s="3">
        <v>3417.7</v>
      </c>
      <c r="M77" s="8">
        <f t="shared" si="12"/>
        <v>0</v>
      </c>
      <c r="N77" s="3">
        <v>3417.7</v>
      </c>
      <c r="O77" s="3">
        <v>3417.7</v>
      </c>
      <c r="P77" s="4">
        <v>4</v>
      </c>
      <c r="Q77" s="4" t="s">
        <v>27</v>
      </c>
      <c r="R77" s="4">
        <v>0</v>
      </c>
      <c r="S77" s="4">
        <v>4</v>
      </c>
      <c r="T77" s="4">
        <v>0</v>
      </c>
      <c r="U77" s="2" t="s">
        <v>28</v>
      </c>
      <c r="V77" s="3">
        <v>13670.8</v>
      </c>
      <c r="W77" s="4">
        <v>0</v>
      </c>
      <c r="X77" s="4">
        <v>0</v>
      </c>
      <c r="Y77" s="4">
        <v>0</v>
      </c>
      <c r="Z77" s="2" t="b">
        <v>0</v>
      </c>
      <c r="AA77" s="2" t="s">
        <v>27</v>
      </c>
      <c r="AB77" s="5">
        <v>44700.458333333328</v>
      </c>
      <c r="AC77" s="5" t="s">
        <v>27</v>
      </c>
      <c r="AD77" s="1" t="s">
        <v>27</v>
      </c>
      <c r="AE77" s="4">
        <v>310</v>
      </c>
      <c r="AF77" s="4" t="s">
        <v>27</v>
      </c>
    </row>
    <row r="78" spans="1:32" ht="26.25" x14ac:dyDescent="0.25">
      <c r="A78" s="1" t="s">
        <v>25</v>
      </c>
      <c r="B78" s="2">
        <v>4513900000</v>
      </c>
      <c r="C78" s="2" t="e">
        <f>VLOOKUP(B78,#REF!,3,FALSE)</f>
        <v>#REF!</v>
      </c>
      <c r="D78" s="1" t="s">
        <v>65</v>
      </c>
      <c r="E78" s="11">
        <f t="shared" si="13"/>
        <v>0.38329353793417431</v>
      </c>
      <c r="F78" s="3">
        <v>8298</v>
      </c>
      <c r="G78" s="19">
        <f t="shared" si="14"/>
        <v>0.29496418414075687</v>
      </c>
      <c r="H78" s="9">
        <f t="shared" si="15"/>
        <v>4605.6871999999994</v>
      </c>
      <c r="I78" s="17">
        <f t="shared" si="16"/>
        <v>0.44496418414075689</v>
      </c>
      <c r="J78" s="15">
        <f t="shared" si="17"/>
        <v>5117.4302222222213</v>
      </c>
      <c r="K78" s="4">
        <v>12</v>
      </c>
      <c r="L78" s="3">
        <v>3528.79</v>
      </c>
      <c r="M78" s="8">
        <f t="shared" si="12"/>
        <v>0</v>
      </c>
      <c r="N78" s="3">
        <v>3970.42</v>
      </c>
      <c r="O78" s="3">
        <v>3970.42</v>
      </c>
      <c r="P78" s="4">
        <v>12</v>
      </c>
      <c r="Q78" s="4" t="s">
        <v>27</v>
      </c>
      <c r="R78" s="4">
        <v>0</v>
      </c>
      <c r="S78" s="4">
        <v>25</v>
      </c>
      <c r="T78" s="4">
        <v>13</v>
      </c>
      <c r="U78" s="2" t="s">
        <v>28</v>
      </c>
      <c r="V78" s="3">
        <v>47645.04</v>
      </c>
      <c r="W78" s="4">
        <v>0</v>
      </c>
      <c r="X78" s="4">
        <v>0</v>
      </c>
      <c r="Y78" s="4">
        <v>0</v>
      </c>
      <c r="Z78" s="2" t="b">
        <v>0</v>
      </c>
      <c r="AA78" s="2" t="s">
        <v>27</v>
      </c>
      <c r="AB78" s="5">
        <v>45000.57106628472</v>
      </c>
      <c r="AC78" s="5">
        <v>44995.773475347218</v>
      </c>
      <c r="AD78" s="1" t="s">
        <v>27</v>
      </c>
      <c r="AE78" s="4">
        <v>10</v>
      </c>
      <c r="AF78" s="4">
        <v>15</v>
      </c>
    </row>
    <row r="79" spans="1:32" ht="26.25" x14ac:dyDescent="0.25">
      <c r="A79" s="1" t="s">
        <v>25</v>
      </c>
      <c r="B79" s="2">
        <v>15501880000</v>
      </c>
      <c r="C79" s="2" t="e">
        <f>VLOOKUP(B79,#REF!,3,FALSE)</f>
        <v>#REF!</v>
      </c>
      <c r="D79" s="1" t="s">
        <v>126</v>
      </c>
      <c r="E79" s="11">
        <f t="shared" si="13"/>
        <v>0.3754139789749546</v>
      </c>
      <c r="F79" s="3">
        <v>7462</v>
      </c>
      <c r="G79" s="19">
        <f t="shared" si="14"/>
        <v>0.28787258107745917</v>
      </c>
      <c r="H79" s="9">
        <f t="shared" si="15"/>
        <v>4194.5947999999999</v>
      </c>
      <c r="I79" s="17">
        <f t="shared" si="16"/>
        <v>0.43787258107745913</v>
      </c>
      <c r="J79" s="15">
        <f t="shared" si="17"/>
        <v>4660.6608888888886</v>
      </c>
      <c r="K79" s="4">
        <v>3</v>
      </c>
      <c r="L79" s="3">
        <v>3616.03</v>
      </c>
      <c r="M79" s="8">
        <f t="shared" si="12"/>
        <v>0</v>
      </c>
      <c r="N79" s="3">
        <v>3616.03</v>
      </c>
      <c r="O79" s="3">
        <v>3616.03</v>
      </c>
      <c r="P79" s="4">
        <v>3</v>
      </c>
      <c r="Q79" s="4" t="s">
        <v>27</v>
      </c>
      <c r="R79" s="4">
        <v>0</v>
      </c>
      <c r="S79" s="4">
        <v>8</v>
      </c>
      <c r="T79" s="4">
        <v>5</v>
      </c>
      <c r="U79" s="2" t="s">
        <v>28</v>
      </c>
      <c r="V79" s="3">
        <v>10848.09</v>
      </c>
      <c r="W79" s="4">
        <v>0</v>
      </c>
      <c r="X79" s="4">
        <v>0</v>
      </c>
      <c r="Y79" s="4">
        <v>0</v>
      </c>
      <c r="Z79" s="2" t="b">
        <v>0</v>
      </c>
      <c r="AA79" s="2" t="s">
        <v>27</v>
      </c>
      <c r="AB79" s="5">
        <v>44725.458333333328</v>
      </c>
      <c r="AC79" s="5">
        <v>44957.606660682868</v>
      </c>
      <c r="AD79" s="1" t="s">
        <v>27</v>
      </c>
      <c r="AE79" s="4">
        <v>285</v>
      </c>
      <c r="AF79" s="4">
        <v>53</v>
      </c>
    </row>
    <row r="80" spans="1:32" ht="26.25" x14ac:dyDescent="0.25">
      <c r="A80" s="1" t="s">
        <v>25</v>
      </c>
      <c r="B80" s="2">
        <v>3117290000</v>
      </c>
      <c r="C80" s="2" t="e">
        <f>VLOOKUP(B80,#REF!,3,FALSE)</f>
        <v>#REF!</v>
      </c>
      <c r="D80" s="1" t="s">
        <v>101</v>
      </c>
      <c r="E80" s="11">
        <f t="shared" si="13"/>
        <v>0.49771106345802557</v>
      </c>
      <c r="F80" s="3">
        <v>6995</v>
      </c>
      <c r="G80" s="19">
        <f t="shared" si="14"/>
        <v>0.39793995711222296</v>
      </c>
      <c r="H80" s="9">
        <f t="shared" si="15"/>
        <v>3162.16</v>
      </c>
      <c r="I80" s="17">
        <f t="shared" si="16"/>
        <v>0.54793995711222299</v>
      </c>
      <c r="J80" s="15">
        <f t="shared" si="17"/>
        <v>3513.5111111111109</v>
      </c>
      <c r="K80" s="4">
        <v>4</v>
      </c>
      <c r="L80" s="3">
        <v>3651.53</v>
      </c>
      <c r="M80" s="8">
        <f t="shared" si="12"/>
        <v>0</v>
      </c>
      <c r="N80" s="3">
        <v>2726</v>
      </c>
      <c r="O80" s="3">
        <v>2726</v>
      </c>
      <c r="P80" s="4">
        <v>4</v>
      </c>
      <c r="Q80" s="4" t="s">
        <v>27</v>
      </c>
      <c r="R80" s="4">
        <v>0</v>
      </c>
      <c r="S80" s="4">
        <v>6</v>
      </c>
      <c r="T80" s="4">
        <v>2</v>
      </c>
      <c r="U80" s="2" t="s">
        <v>28</v>
      </c>
      <c r="V80" s="3">
        <v>10904</v>
      </c>
      <c r="W80" s="4">
        <v>0</v>
      </c>
      <c r="X80" s="4">
        <v>0</v>
      </c>
      <c r="Y80" s="4">
        <v>0</v>
      </c>
      <c r="Z80" s="2" t="b">
        <v>0</v>
      </c>
      <c r="AA80" s="2" t="s">
        <v>27</v>
      </c>
      <c r="AB80" s="5">
        <v>44904.648621215274</v>
      </c>
      <c r="AC80" s="5">
        <v>44826.724176122683</v>
      </c>
      <c r="AD80" s="1" t="s">
        <v>27</v>
      </c>
      <c r="AE80" s="4">
        <v>106</v>
      </c>
      <c r="AF80" s="4">
        <v>184</v>
      </c>
    </row>
    <row r="81" spans="1:32" ht="26.25" x14ac:dyDescent="0.25">
      <c r="A81" s="1" t="s">
        <v>25</v>
      </c>
      <c r="B81" s="2">
        <v>3118890009</v>
      </c>
      <c r="C81" s="2" t="e">
        <f>VLOOKUP(B81,#REF!,3,FALSE)</f>
        <v>#REF!</v>
      </c>
      <c r="D81" s="1" t="s">
        <v>103</v>
      </c>
      <c r="E81" s="11">
        <f t="shared" si="13"/>
        <v>0.40158154402056839</v>
      </c>
      <c r="F81" s="3">
        <v>7995</v>
      </c>
      <c r="G81" s="19">
        <f t="shared" si="14"/>
        <v>0.31142338961851157</v>
      </c>
      <c r="H81" s="9">
        <f t="shared" si="15"/>
        <v>4305.92</v>
      </c>
      <c r="I81" s="17">
        <f t="shared" si="16"/>
        <v>0.46142338961851154</v>
      </c>
      <c r="J81" s="15">
        <f t="shared" si="17"/>
        <v>4784.3555555555558</v>
      </c>
      <c r="K81" s="4">
        <v>4</v>
      </c>
      <c r="L81" s="3">
        <v>3712</v>
      </c>
      <c r="M81" s="8">
        <f t="shared" si="12"/>
        <v>0</v>
      </c>
      <c r="N81" s="3">
        <v>3712</v>
      </c>
      <c r="O81" s="3">
        <v>3712</v>
      </c>
      <c r="P81" s="4">
        <v>4</v>
      </c>
      <c r="Q81" s="4" t="s">
        <v>27</v>
      </c>
      <c r="R81" s="4">
        <v>0</v>
      </c>
      <c r="S81" s="4">
        <v>4</v>
      </c>
      <c r="T81" s="4">
        <v>0</v>
      </c>
      <c r="U81" s="2" t="s">
        <v>28</v>
      </c>
      <c r="V81" s="3">
        <v>14848</v>
      </c>
      <c r="W81" s="4">
        <v>0</v>
      </c>
      <c r="X81" s="4">
        <v>0</v>
      </c>
      <c r="Y81" s="4">
        <v>0</v>
      </c>
      <c r="Z81" s="2" t="b">
        <v>0</v>
      </c>
      <c r="AA81" s="2" t="s">
        <v>27</v>
      </c>
      <c r="AB81" s="5">
        <v>44791.458333333328</v>
      </c>
      <c r="AC81" s="5" t="s">
        <v>27</v>
      </c>
      <c r="AD81" s="1" t="s">
        <v>27</v>
      </c>
      <c r="AE81" s="4">
        <v>219</v>
      </c>
      <c r="AF81" s="4" t="s">
        <v>27</v>
      </c>
    </row>
    <row r="82" spans="1:32" ht="26.25" x14ac:dyDescent="0.25">
      <c r="A82" s="1" t="s">
        <v>25</v>
      </c>
      <c r="B82" s="2">
        <v>3509600000</v>
      </c>
      <c r="C82" s="2" t="e">
        <f>VLOOKUP(B82,#REF!,3,FALSE)</f>
        <v>#REF!</v>
      </c>
      <c r="D82" s="1" t="s">
        <v>106</v>
      </c>
      <c r="E82" s="11">
        <f t="shared" si="13"/>
        <v>0.32936110757569337</v>
      </c>
      <c r="F82" s="3">
        <v>7857</v>
      </c>
      <c r="G82" s="19">
        <f t="shared" si="14"/>
        <v>0.24642499681812405</v>
      </c>
      <c r="H82" s="9">
        <f t="shared" si="15"/>
        <v>4742.2887999999994</v>
      </c>
      <c r="I82" s="17">
        <f t="shared" si="16"/>
        <v>0.39642499681812404</v>
      </c>
      <c r="J82" s="15">
        <f t="shared" si="17"/>
        <v>5269.2097777777772</v>
      </c>
      <c r="K82" s="4">
        <v>4</v>
      </c>
      <c r="L82" s="3">
        <v>4211</v>
      </c>
      <c r="M82" s="8">
        <f t="shared" si="12"/>
        <v>0</v>
      </c>
      <c r="N82" s="3">
        <v>4088.18</v>
      </c>
      <c r="O82" s="3">
        <v>4088.18</v>
      </c>
      <c r="P82" s="4">
        <v>4</v>
      </c>
      <c r="Q82" s="4" t="s">
        <v>27</v>
      </c>
      <c r="R82" s="4">
        <v>0</v>
      </c>
      <c r="S82" s="4">
        <v>9</v>
      </c>
      <c r="T82" s="4">
        <v>5</v>
      </c>
      <c r="U82" s="2" t="s">
        <v>28</v>
      </c>
      <c r="V82" s="3">
        <v>16352.72</v>
      </c>
      <c r="W82" s="4">
        <v>0</v>
      </c>
      <c r="X82" s="4">
        <v>0</v>
      </c>
      <c r="Y82" s="4">
        <v>0</v>
      </c>
      <c r="Z82" s="2" t="b">
        <v>0</v>
      </c>
      <c r="AA82" s="2" t="s">
        <v>27</v>
      </c>
      <c r="AB82" s="5">
        <v>44894.757621296296</v>
      </c>
      <c r="AC82" s="5">
        <v>44890.369441817129</v>
      </c>
      <c r="AD82" s="1" t="s">
        <v>27</v>
      </c>
      <c r="AE82" s="4">
        <v>116</v>
      </c>
      <c r="AF82" s="4">
        <v>120</v>
      </c>
    </row>
    <row r="83" spans="1:32" ht="26.25" x14ac:dyDescent="0.25">
      <c r="A83" s="1" t="s">
        <v>25</v>
      </c>
      <c r="B83" s="2">
        <v>4514770000</v>
      </c>
      <c r="C83" s="2" t="e">
        <f>VLOOKUP(B83,#REF!,3,FALSE)</f>
        <v>#REF!</v>
      </c>
      <c r="D83" s="1" t="s">
        <v>141</v>
      </c>
      <c r="E83" s="11">
        <f t="shared" si="13"/>
        <v>0.36118969798035944</v>
      </c>
      <c r="F83" s="3">
        <v>8995</v>
      </c>
      <c r="G83" s="19">
        <f t="shared" si="14"/>
        <v>0.27507072818232348</v>
      </c>
      <c r="H83" s="9">
        <f t="shared" si="15"/>
        <v>5171.4888000000001</v>
      </c>
      <c r="I83" s="17">
        <f t="shared" si="16"/>
        <v>0.4250707281823235</v>
      </c>
      <c r="J83" s="15">
        <f t="shared" si="17"/>
        <v>5746.0986666666668</v>
      </c>
      <c r="K83" s="4">
        <v>2</v>
      </c>
      <c r="L83" s="3">
        <v>4991</v>
      </c>
      <c r="M83" s="8">
        <f t="shared" si="12"/>
        <v>0</v>
      </c>
      <c r="N83" s="3">
        <v>4458.18</v>
      </c>
      <c r="O83" s="3">
        <v>4458.18</v>
      </c>
      <c r="P83" s="4">
        <v>2</v>
      </c>
      <c r="Q83" s="4" t="s">
        <v>27</v>
      </c>
      <c r="R83" s="4">
        <v>0</v>
      </c>
      <c r="S83" s="4">
        <v>24</v>
      </c>
      <c r="T83" s="4">
        <v>22</v>
      </c>
      <c r="U83" s="2" t="s">
        <v>28</v>
      </c>
      <c r="V83" s="3">
        <v>8916.36</v>
      </c>
      <c r="W83" s="4">
        <v>0</v>
      </c>
      <c r="X83" s="4">
        <v>0</v>
      </c>
      <c r="Y83" s="4">
        <v>0</v>
      </c>
      <c r="Z83" s="2" t="b">
        <v>0</v>
      </c>
      <c r="AA83" s="2" t="s">
        <v>27</v>
      </c>
      <c r="AB83" s="5">
        <v>45000.57106628472</v>
      </c>
      <c r="AC83" s="5">
        <v>44992.772627002312</v>
      </c>
      <c r="AD83" s="1" t="s">
        <v>27</v>
      </c>
      <c r="AE83" s="4">
        <v>10</v>
      </c>
      <c r="AF83" s="4">
        <v>18</v>
      </c>
    </row>
    <row r="84" spans="1:32" ht="26.25" x14ac:dyDescent="0.25">
      <c r="A84" s="1" t="s">
        <v>25</v>
      </c>
      <c r="B84" s="2">
        <v>3561550000</v>
      </c>
      <c r="C84" s="2" t="e">
        <f>VLOOKUP(B84,#REF!,3,FALSE)</f>
        <v>#REF!</v>
      </c>
      <c r="D84" s="1" t="s">
        <v>147</v>
      </c>
      <c r="E84" s="11">
        <f t="shared" si="13"/>
        <v>0.31974201234949767</v>
      </c>
      <c r="F84" s="3">
        <v>9699</v>
      </c>
      <c r="G84" s="19">
        <f t="shared" si="14"/>
        <v>0.23776781111454789</v>
      </c>
      <c r="H84" s="9">
        <f t="shared" si="15"/>
        <v>5938.04</v>
      </c>
      <c r="I84" s="17">
        <f t="shared" si="16"/>
        <v>0.38776781111454789</v>
      </c>
      <c r="J84" s="15">
        <f t="shared" si="17"/>
        <v>6597.8222222222221</v>
      </c>
      <c r="K84" s="4">
        <v>1</v>
      </c>
      <c r="L84" s="3">
        <v>5119</v>
      </c>
      <c r="M84" s="8">
        <f t="shared" si="12"/>
        <v>0</v>
      </c>
      <c r="N84" s="3">
        <v>5119</v>
      </c>
      <c r="O84" s="3">
        <v>5119</v>
      </c>
      <c r="P84" s="4">
        <v>1</v>
      </c>
      <c r="Q84" s="4" t="s">
        <v>27</v>
      </c>
      <c r="R84" s="4">
        <v>0</v>
      </c>
      <c r="S84" s="4">
        <v>2</v>
      </c>
      <c r="T84" s="4">
        <v>1</v>
      </c>
      <c r="U84" s="2" t="s">
        <v>28</v>
      </c>
      <c r="V84" s="3">
        <v>1</v>
      </c>
      <c r="W84" s="4">
        <v>0</v>
      </c>
      <c r="X84" s="4">
        <v>0</v>
      </c>
      <c r="Y84" s="4">
        <v>0</v>
      </c>
      <c r="Z84" s="2" t="b">
        <v>0</v>
      </c>
      <c r="AA84" s="2" t="s">
        <v>27</v>
      </c>
      <c r="AB84" s="5">
        <v>44826.458333333328</v>
      </c>
      <c r="AC84" s="5">
        <v>44826.743201504629</v>
      </c>
      <c r="AD84" s="1" t="s">
        <v>27</v>
      </c>
      <c r="AE84" s="4">
        <v>184</v>
      </c>
      <c r="AF84" s="4">
        <v>184</v>
      </c>
    </row>
    <row r="85" spans="1:32" ht="26.25" x14ac:dyDescent="0.25">
      <c r="A85" s="1" t="s">
        <v>25</v>
      </c>
      <c r="B85" s="2">
        <v>4501780000</v>
      </c>
      <c r="C85" s="2" t="e">
        <f>VLOOKUP(B85,#REF!,3,FALSE)</f>
        <v>#REF!</v>
      </c>
      <c r="D85" s="1" t="s">
        <v>82</v>
      </c>
      <c r="E85" s="11">
        <f t="shared" si="13"/>
        <v>0.34484914718286036</v>
      </c>
      <c r="F85" s="3">
        <v>4829.0000000000009</v>
      </c>
      <c r="G85" s="19">
        <f t="shared" si="14"/>
        <v>0.2603642324645743</v>
      </c>
      <c r="H85" s="9">
        <f t="shared" ref="H85:H123" si="18">+N85*1.16</f>
        <v>2847.3511214285713</v>
      </c>
      <c r="I85" s="17">
        <f t="shared" si="16"/>
        <v>0.41036423246457426</v>
      </c>
      <c r="J85" s="15">
        <f t="shared" si="17"/>
        <v>3163.7234682539679</v>
      </c>
      <c r="K85" s="4">
        <v>8</v>
      </c>
      <c r="L85" s="3">
        <v>989.54</v>
      </c>
      <c r="M85" s="8">
        <f t="shared" si="12"/>
        <v>0.40303571428557916</v>
      </c>
      <c r="N85" s="3">
        <v>2454.6130357142856</v>
      </c>
      <c r="O85" s="3">
        <v>2454.21</v>
      </c>
      <c r="P85" s="4">
        <v>8</v>
      </c>
      <c r="Q85" s="4" t="s">
        <v>27</v>
      </c>
      <c r="R85" s="4">
        <v>0</v>
      </c>
      <c r="S85" s="4">
        <v>43.699999999999996</v>
      </c>
      <c r="T85" s="4">
        <v>35.699999999999996</v>
      </c>
      <c r="U85" s="2" t="s">
        <v>28</v>
      </c>
      <c r="V85" s="3">
        <v>19636.904285714285</v>
      </c>
      <c r="W85" s="4">
        <v>0</v>
      </c>
      <c r="X85" s="4">
        <v>0</v>
      </c>
      <c r="Y85" s="4">
        <v>0</v>
      </c>
      <c r="Z85" s="2" t="b">
        <v>0</v>
      </c>
      <c r="AA85" s="2" t="s">
        <v>27</v>
      </c>
      <c r="AB85" s="5">
        <v>44974.451748148145</v>
      </c>
      <c r="AC85" s="5">
        <v>44966.61141878472</v>
      </c>
      <c r="AD85" s="1" t="s">
        <v>27</v>
      </c>
      <c r="AE85" s="4">
        <v>36</v>
      </c>
      <c r="AF85" s="4">
        <v>44</v>
      </c>
    </row>
    <row r="86" spans="1:32" ht="26.25" x14ac:dyDescent="0.25">
      <c r="A86" s="1" t="s">
        <v>25</v>
      </c>
      <c r="B86" s="2">
        <v>15491400009</v>
      </c>
      <c r="C86" s="2" t="e">
        <f>VLOOKUP(B86,#REF!,3,FALSE)</f>
        <v>#REF!</v>
      </c>
      <c r="D86" s="1" t="s">
        <v>100</v>
      </c>
      <c r="E86" s="11">
        <f t="shared" si="13"/>
        <v>0.60695360946339494</v>
      </c>
      <c r="F86" s="3">
        <v>7521</v>
      </c>
      <c r="G86" s="19">
        <f t="shared" si="14"/>
        <v>0.49625824851705547</v>
      </c>
      <c r="H86" s="9">
        <f t="shared" si="18"/>
        <v>2660.491712903226</v>
      </c>
      <c r="I86" s="17">
        <f t="shared" si="16"/>
        <v>0.64625824851705549</v>
      </c>
      <c r="J86" s="15">
        <f t="shared" si="17"/>
        <v>2956.1019032258068</v>
      </c>
      <c r="K86" s="4">
        <v>4</v>
      </c>
      <c r="L86" s="3">
        <v>2360.34</v>
      </c>
      <c r="M86" s="8">
        <f t="shared" si="12"/>
        <v>3.9973387096774786</v>
      </c>
      <c r="N86" s="3">
        <v>2293.5273387096777</v>
      </c>
      <c r="O86" s="3">
        <v>2289.5300000000002</v>
      </c>
      <c r="P86" s="4">
        <v>4</v>
      </c>
      <c r="Q86" s="4" t="s">
        <v>27</v>
      </c>
      <c r="R86" s="4">
        <v>0</v>
      </c>
      <c r="S86" s="4">
        <v>23.4</v>
      </c>
      <c r="T86" s="4">
        <v>19.399999999999999</v>
      </c>
      <c r="U86" s="2" t="s">
        <v>28</v>
      </c>
      <c r="V86" s="3">
        <v>9174.1093548387107</v>
      </c>
      <c r="W86" s="4">
        <v>0</v>
      </c>
      <c r="X86" s="4">
        <v>0</v>
      </c>
      <c r="Y86" s="4">
        <v>0</v>
      </c>
      <c r="Z86" s="2" t="b">
        <v>0</v>
      </c>
      <c r="AA86" s="2" t="s">
        <v>27</v>
      </c>
      <c r="AB86" s="5">
        <v>44882.391658414352</v>
      </c>
      <c r="AC86" s="5">
        <v>44950.450444212962</v>
      </c>
      <c r="AD86" s="1" t="s">
        <v>27</v>
      </c>
      <c r="AE86" s="4">
        <v>128</v>
      </c>
      <c r="AF86" s="4">
        <v>60</v>
      </c>
    </row>
    <row r="87" spans="1:32" ht="26.25" x14ac:dyDescent="0.25">
      <c r="A87" s="1" t="s">
        <v>25</v>
      </c>
      <c r="B87" s="2">
        <v>15501920000</v>
      </c>
      <c r="C87" s="2" t="e">
        <f>VLOOKUP(B87,#REF!,3,FALSE)</f>
        <v>#REF!</v>
      </c>
      <c r="D87" s="1" t="s">
        <v>69</v>
      </c>
      <c r="E87" s="11">
        <f t="shared" si="13"/>
        <v>0.3993235689429554</v>
      </c>
      <c r="F87" s="3">
        <v>2595</v>
      </c>
      <c r="G87" s="19">
        <f t="shared" si="14"/>
        <v>0.30939121204865982</v>
      </c>
      <c r="H87" s="9">
        <f t="shared" si="18"/>
        <v>1402.8798047337277</v>
      </c>
      <c r="I87" s="17">
        <f t="shared" si="16"/>
        <v>0.45939121204865985</v>
      </c>
      <c r="J87" s="15">
        <f t="shared" si="17"/>
        <v>1558.7553385930307</v>
      </c>
      <c r="K87" s="4">
        <v>11.999999999999998</v>
      </c>
      <c r="L87" s="3">
        <v>1134</v>
      </c>
      <c r="M87" s="8">
        <f t="shared" si="12"/>
        <v>16.159142011834319</v>
      </c>
      <c r="N87" s="3">
        <v>1209.3791420118343</v>
      </c>
      <c r="O87" s="3">
        <v>1193.22</v>
      </c>
      <c r="P87" s="4">
        <v>11.999999999999998</v>
      </c>
      <c r="Q87" s="4" t="s">
        <v>27</v>
      </c>
      <c r="R87" s="4">
        <v>0</v>
      </c>
      <c r="S87" s="4">
        <v>66.400000000000006</v>
      </c>
      <c r="T87" s="4">
        <v>54.4</v>
      </c>
      <c r="U87" s="2" t="s">
        <v>28</v>
      </c>
      <c r="V87" s="3">
        <v>14512.549704142009</v>
      </c>
      <c r="W87" s="4">
        <v>0</v>
      </c>
      <c r="X87" s="4">
        <v>0</v>
      </c>
      <c r="Y87" s="4">
        <v>0</v>
      </c>
      <c r="Z87" s="2" t="b">
        <v>0</v>
      </c>
      <c r="AA87" s="2" t="s">
        <v>27</v>
      </c>
      <c r="AB87" s="5">
        <v>44834.458333333328</v>
      </c>
      <c r="AC87" s="5">
        <v>44968.496528356482</v>
      </c>
      <c r="AD87" s="1" t="s">
        <v>27</v>
      </c>
      <c r="AE87" s="4">
        <v>176</v>
      </c>
      <c r="AF87" s="4">
        <v>42</v>
      </c>
    </row>
    <row r="88" spans="1:32" ht="26.25" x14ac:dyDescent="0.25">
      <c r="A88" s="1" t="s">
        <v>25</v>
      </c>
      <c r="B88" s="2">
        <v>15501930000</v>
      </c>
      <c r="C88" s="2" t="e">
        <f>VLOOKUP(B88,#REF!,3,FALSE)</f>
        <v>#REF!</v>
      </c>
      <c r="D88" s="1" t="s">
        <v>121</v>
      </c>
      <c r="E88" s="11">
        <f t="shared" si="13"/>
        <v>0.35726414044101917</v>
      </c>
      <c r="F88" s="3">
        <v>2595</v>
      </c>
      <c r="G88" s="19">
        <f t="shared" si="14"/>
        <v>0.2715377263969172</v>
      </c>
      <c r="H88" s="9">
        <f t="shared" si="18"/>
        <v>1501.1095999999998</v>
      </c>
      <c r="I88" s="17">
        <f t="shared" si="16"/>
        <v>0.42153772639691722</v>
      </c>
      <c r="J88" s="15">
        <f t="shared" si="17"/>
        <v>1667.8995555555553</v>
      </c>
      <c r="K88" s="4">
        <v>4</v>
      </c>
      <c r="L88" s="3">
        <v>0</v>
      </c>
      <c r="M88" s="8">
        <f t="shared" si="12"/>
        <v>24.409999999999854</v>
      </c>
      <c r="N88" s="3">
        <v>1294.06</v>
      </c>
      <c r="O88" s="3">
        <v>1269.6500000000001</v>
      </c>
      <c r="P88" s="4">
        <v>4</v>
      </c>
      <c r="Q88" s="4" t="s">
        <v>27</v>
      </c>
      <c r="R88" s="4">
        <v>1</v>
      </c>
      <c r="S88" s="4">
        <v>28</v>
      </c>
      <c r="T88" s="4">
        <v>24</v>
      </c>
      <c r="U88" s="2" t="s">
        <v>28</v>
      </c>
      <c r="V88" s="3">
        <v>5176.24</v>
      </c>
      <c r="W88" s="4">
        <v>4</v>
      </c>
      <c r="X88" s="4">
        <v>4</v>
      </c>
      <c r="Y88" s="4">
        <v>0</v>
      </c>
      <c r="Z88" s="2" t="b">
        <v>0</v>
      </c>
      <c r="AA88" s="2" t="s">
        <v>122</v>
      </c>
      <c r="AB88" s="5">
        <v>44995.660569131942</v>
      </c>
      <c r="AC88" s="5">
        <v>44957.765171215273</v>
      </c>
      <c r="AD88" s="1" t="s">
        <v>27</v>
      </c>
      <c r="AE88" s="4">
        <v>15</v>
      </c>
      <c r="AF88" s="4">
        <v>53</v>
      </c>
    </row>
    <row r="89" spans="1:32" ht="26.25" x14ac:dyDescent="0.25">
      <c r="A89" s="1" t="s">
        <v>25</v>
      </c>
      <c r="B89" s="2">
        <v>3112160000</v>
      </c>
      <c r="C89" s="2" t="e">
        <f>VLOOKUP(B89,#REF!,3,FALSE)</f>
        <v>#REF!</v>
      </c>
      <c r="D89" s="1" t="s">
        <v>152</v>
      </c>
      <c r="E89" s="11">
        <f t="shared" si="13"/>
        <v>0.39614987684917463</v>
      </c>
      <c r="F89" s="3">
        <v>4842</v>
      </c>
      <c r="G89" s="19">
        <f t="shared" si="14"/>
        <v>0.3065348891642572</v>
      </c>
      <c r="H89" s="9">
        <f t="shared" si="18"/>
        <v>2631.4580666666666</v>
      </c>
      <c r="I89" s="17">
        <f t="shared" si="16"/>
        <v>0.45653488916425722</v>
      </c>
      <c r="J89" s="15">
        <f t="shared" si="17"/>
        <v>2923.8422962962964</v>
      </c>
      <c r="K89" s="4">
        <v>0.99999999999999956</v>
      </c>
      <c r="L89" s="3">
        <v>1902.19</v>
      </c>
      <c r="M89" s="8">
        <f t="shared" si="12"/>
        <v>35.73833333333323</v>
      </c>
      <c r="N89" s="3">
        <v>2268.4983333333334</v>
      </c>
      <c r="O89" s="3">
        <v>2232.7600000000002</v>
      </c>
      <c r="P89" s="4">
        <v>0.99999999999999956</v>
      </c>
      <c r="Q89" s="4" t="s">
        <v>27</v>
      </c>
      <c r="R89" s="4">
        <v>0</v>
      </c>
      <c r="S89" s="4">
        <v>27.200000000000003</v>
      </c>
      <c r="T89" s="4">
        <v>26.200000000000003</v>
      </c>
      <c r="U89" s="2" t="s">
        <v>28</v>
      </c>
      <c r="V89" s="3">
        <v>2268.4983333333325</v>
      </c>
      <c r="W89" s="4">
        <v>0</v>
      </c>
      <c r="X89" s="4">
        <v>0</v>
      </c>
      <c r="Y89" s="4">
        <v>0</v>
      </c>
      <c r="Z89" s="2" t="b">
        <v>0</v>
      </c>
      <c r="AA89" s="2" t="s">
        <v>27</v>
      </c>
      <c r="AB89" s="5">
        <v>44992.7709721875</v>
      </c>
      <c r="AC89" s="5">
        <v>44992.771131134257</v>
      </c>
      <c r="AD89" s="1" t="s">
        <v>27</v>
      </c>
      <c r="AE89" s="4">
        <v>18</v>
      </c>
      <c r="AF89" s="4">
        <v>18</v>
      </c>
    </row>
    <row r="90" spans="1:32" ht="26.25" x14ac:dyDescent="0.25">
      <c r="A90" s="1" t="s">
        <v>25</v>
      </c>
      <c r="B90" s="2">
        <v>15409720000</v>
      </c>
      <c r="C90" s="2" t="e">
        <f>VLOOKUP(B90,#REF!,3,FALSE)</f>
        <v>#REF!</v>
      </c>
      <c r="D90" s="1" t="s">
        <v>58</v>
      </c>
      <c r="E90" s="11">
        <f t="shared" si="13"/>
        <v>0.32001143225499051</v>
      </c>
      <c r="F90" s="3">
        <v>1899</v>
      </c>
      <c r="G90" s="19">
        <f t="shared" si="14"/>
        <v>0.23801028902949142</v>
      </c>
      <c r="H90" s="9">
        <f t="shared" si="18"/>
        <v>1162.1684611329958</v>
      </c>
      <c r="I90" s="17">
        <f t="shared" si="16"/>
        <v>0.38801028902949142</v>
      </c>
      <c r="J90" s="15">
        <f t="shared" si="17"/>
        <v>1291.2982901477731</v>
      </c>
      <c r="K90" s="4">
        <v>18</v>
      </c>
      <c r="L90" s="3">
        <v>791</v>
      </c>
      <c r="M90" s="8">
        <f t="shared" si="12"/>
        <v>40.249363045686096</v>
      </c>
      <c r="N90" s="3">
        <v>1001.8693630456861</v>
      </c>
      <c r="O90" s="3">
        <v>961.62</v>
      </c>
      <c r="P90" s="4">
        <v>18</v>
      </c>
      <c r="Q90" s="4" t="s">
        <v>27</v>
      </c>
      <c r="R90" s="4">
        <v>1</v>
      </c>
      <c r="S90" s="4">
        <v>126.80000000000001</v>
      </c>
      <c r="T90" s="4">
        <v>108.80000000000001</v>
      </c>
      <c r="U90" s="2" t="s">
        <v>28</v>
      </c>
      <c r="V90" s="3">
        <v>18033.64853482235</v>
      </c>
      <c r="W90" s="4">
        <v>0</v>
      </c>
      <c r="X90" s="4">
        <v>0</v>
      </c>
      <c r="Y90" s="4">
        <v>0</v>
      </c>
      <c r="Z90" s="2" t="b">
        <v>0</v>
      </c>
      <c r="AA90" s="2" t="s">
        <v>27</v>
      </c>
      <c r="AB90" s="5">
        <v>44848.521829710648</v>
      </c>
      <c r="AC90" s="5">
        <v>44998.785180405088</v>
      </c>
      <c r="AD90" s="1" t="s">
        <v>27</v>
      </c>
      <c r="AE90" s="4">
        <v>162</v>
      </c>
      <c r="AF90" s="4">
        <v>12</v>
      </c>
    </row>
    <row r="91" spans="1:32" ht="26.25" x14ac:dyDescent="0.25">
      <c r="A91" s="1" t="s">
        <v>25</v>
      </c>
      <c r="B91" s="2">
        <v>3564360000</v>
      </c>
      <c r="C91" s="2" t="e">
        <f>VLOOKUP(B91,#REF!,3,FALSE)</f>
        <v>#REF!</v>
      </c>
      <c r="D91" s="1" t="s">
        <v>31</v>
      </c>
      <c r="E91" s="11">
        <f t="shared" si="13"/>
        <v>0.32821541540733967</v>
      </c>
      <c r="F91" s="3">
        <v>3106</v>
      </c>
      <c r="G91" s="19">
        <f t="shared" si="14"/>
        <v>0.24539387386660574</v>
      </c>
      <c r="H91" s="9">
        <f t="shared" si="18"/>
        <v>1877.9066277703225</v>
      </c>
      <c r="I91" s="17">
        <f t="shared" si="16"/>
        <v>0.39539387386660574</v>
      </c>
      <c r="J91" s="15">
        <f t="shared" si="17"/>
        <v>2086.5629197448029</v>
      </c>
      <c r="K91" s="4">
        <v>44</v>
      </c>
      <c r="L91" s="3">
        <v>1333.38</v>
      </c>
      <c r="M91" s="8">
        <f t="shared" si="12"/>
        <v>40.36502393993328</v>
      </c>
      <c r="N91" s="3">
        <v>1618.8850239399333</v>
      </c>
      <c r="O91" s="3">
        <v>1578.52</v>
      </c>
      <c r="P91" s="4">
        <v>44</v>
      </c>
      <c r="Q91" s="4" t="s">
        <v>27</v>
      </c>
      <c r="R91" s="4">
        <v>0</v>
      </c>
      <c r="S91" s="4">
        <v>180.7</v>
      </c>
      <c r="T91" s="4">
        <v>136.69999999999999</v>
      </c>
      <c r="U91" s="2" t="s">
        <v>28</v>
      </c>
      <c r="V91" s="3">
        <v>71230.941053357063</v>
      </c>
      <c r="W91" s="4">
        <v>0</v>
      </c>
      <c r="X91" s="4">
        <v>0</v>
      </c>
      <c r="Y91" s="4">
        <v>0</v>
      </c>
      <c r="Z91" s="2" t="b">
        <v>0</v>
      </c>
      <c r="AA91" s="2" t="s">
        <v>27</v>
      </c>
      <c r="AB91" s="5">
        <v>44946.555011261575</v>
      </c>
      <c r="AC91" s="5">
        <v>45002.524092013889</v>
      </c>
      <c r="AD91" s="1" t="s">
        <v>27</v>
      </c>
      <c r="AE91" s="4">
        <v>64</v>
      </c>
      <c r="AF91" s="4">
        <v>8</v>
      </c>
    </row>
    <row r="92" spans="1:32" ht="26.25" x14ac:dyDescent="0.25">
      <c r="A92" s="1" t="s">
        <v>25</v>
      </c>
      <c r="B92" s="2">
        <v>15506030000</v>
      </c>
      <c r="C92" s="2" t="e">
        <f>VLOOKUP(B92,#REF!,3,FALSE)</f>
        <v>#REF!</v>
      </c>
      <c r="D92" s="1" t="s">
        <v>84</v>
      </c>
      <c r="E92" s="11">
        <f t="shared" si="13"/>
        <v>0.36825365733011817</v>
      </c>
      <c r="F92" s="3">
        <v>2995.0000000000005</v>
      </c>
      <c r="G92" s="19">
        <f t="shared" si="14"/>
        <v>0.28142829159710636</v>
      </c>
      <c r="H92" s="9">
        <f t="shared" si="18"/>
        <v>1702.8722666666667</v>
      </c>
      <c r="I92" s="17">
        <f t="shared" si="16"/>
        <v>0.43142829159710633</v>
      </c>
      <c r="J92" s="15">
        <f t="shared" si="17"/>
        <v>1892.0802962962964</v>
      </c>
      <c r="K92" s="4">
        <v>6</v>
      </c>
      <c r="L92" s="3">
        <v>1559.16</v>
      </c>
      <c r="M92" s="8">
        <f t="shared" si="12"/>
        <v>45.583333333333485</v>
      </c>
      <c r="N92" s="3">
        <v>1467.9933333333336</v>
      </c>
      <c r="O92" s="3">
        <v>1422.41</v>
      </c>
      <c r="P92" s="4">
        <v>6</v>
      </c>
      <c r="Q92" s="4" t="s">
        <v>27</v>
      </c>
      <c r="R92" s="4">
        <v>0</v>
      </c>
      <c r="S92" s="4">
        <v>8</v>
      </c>
      <c r="T92" s="4">
        <v>2</v>
      </c>
      <c r="U92" s="2" t="s">
        <v>28</v>
      </c>
      <c r="V92" s="3">
        <v>8807.9600000000009</v>
      </c>
      <c r="W92" s="4">
        <v>0</v>
      </c>
      <c r="X92" s="4">
        <v>0</v>
      </c>
      <c r="Y92" s="4">
        <v>0</v>
      </c>
      <c r="Z92" s="2" t="b">
        <v>0</v>
      </c>
      <c r="AA92" s="2" t="s">
        <v>27</v>
      </c>
      <c r="AB92" s="5">
        <v>44988.541669062499</v>
      </c>
      <c r="AC92" s="5">
        <v>44978.741336377316</v>
      </c>
      <c r="AD92" s="1" t="s">
        <v>27</v>
      </c>
      <c r="AE92" s="4">
        <v>22</v>
      </c>
      <c r="AF92" s="4">
        <v>32</v>
      </c>
    </row>
    <row r="93" spans="1:32" ht="26.25" x14ac:dyDescent="0.25">
      <c r="A93" s="1" t="s">
        <v>25</v>
      </c>
      <c r="B93" s="2">
        <v>15504350008</v>
      </c>
      <c r="C93" s="2" t="e">
        <f>VLOOKUP(B93,#REF!,3,FALSE)</f>
        <v>#REF!</v>
      </c>
      <c r="D93" s="1" t="s">
        <v>73</v>
      </c>
      <c r="E93" s="11">
        <f t="shared" si="13"/>
        <v>0.5446366060931318</v>
      </c>
      <c r="F93" s="3">
        <v>5617</v>
      </c>
      <c r="G93" s="19">
        <f t="shared" si="14"/>
        <v>0.44017294548381858</v>
      </c>
      <c r="H93" s="9">
        <f t="shared" si="18"/>
        <v>2301.9985652173909</v>
      </c>
      <c r="I93" s="17">
        <f t="shared" si="16"/>
        <v>0.5901729454838186</v>
      </c>
      <c r="J93" s="15">
        <f t="shared" si="17"/>
        <v>2557.7761835748788</v>
      </c>
      <c r="K93" s="4">
        <v>11</v>
      </c>
      <c r="L93" s="3">
        <v>2284.04</v>
      </c>
      <c r="M93" s="8">
        <f t="shared" si="12"/>
        <v>48.981521739130358</v>
      </c>
      <c r="N93" s="3">
        <v>1984.4815217391304</v>
      </c>
      <c r="O93" s="3">
        <v>1935.5</v>
      </c>
      <c r="P93" s="4">
        <v>11</v>
      </c>
      <c r="Q93" s="4" t="s">
        <v>27</v>
      </c>
      <c r="R93" s="4">
        <v>0</v>
      </c>
      <c r="S93" s="4">
        <v>32.1</v>
      </c>
      <c r="T93" s="4">
        <v>21.1</v>
      </c>
      <c r="U93" s="2" t="s">
        <v>28</v>
      </c>
      <c r="V93" s="3">
        <v>21829.296739130434</v>
      </c>
      <c r="W93" s="4">
        <v>8</v>
      </c>
      <c r="X93" s="4">
        <v>4</v>
      </c>
      <c r="Y93" s="4">
        <v>0</v>
      </c>
      <c r="Z93" s="2" t="b">
        <v>0</v>
      </c>
      <c r="AA93" s="2" t="s">
        <v>74</v>
      </c>
      <c r="AB93" s="5">
        <v>44894.778248530092</v>
      </c>
      <c r="AC93" s="5">
        <v>44991.796556099536</v>
      </c>
      <c r="AD93" s="1" t="s">
        <v>27</v>
      </c>
      <c r="AE93" s="4">
        <v>116</v>
      </c>
      <c r="AF93" s="4">
        <v>19</v>
      </c>
    </row>
    <row r="94" spans="1:32" ht="26.25" x14ac:dyDescent="0.25">
      <c r="A94" s="1" t="s">
        <v>25</v>
      </c>
      <c r="B94" s="2">
        <v>3526920000</v>
      </c>
      <c r="C94" s="2" t="e">
        <f>VLOOKUP(B94,#REF!,3,FALSE)</f>
        <v>#REF!</v>
      </c>
      <c r="D94" s="1" t="s">
        <v>26</v>
      </c>
      <c r="E94" s="11">
        <f t="shared" si="13"/>
        <v>0.48036215865856058</v>
      </c>
      <c r="F94" s="3">
        <v>3348</v>
      </c>
      <c r="G94" s="19">
        <f t="shared" si="14"/>
        <v>0.38232594279270449</v>
      </c>
      <c r="H94" s="9">
        <f t="shared" si="18"/>
        <v>1565.7727435300253</v>
      </c>
      <c r="I94" s="17">
        <f t="shared" si="16"/>
        <v>0.53232594279270451</v>
      </c>
      <c r="J94" s="15">
        <f t="shared" si="17"/>
        <v>1739.7474928111392</v>
      </c>
      <c r="K94" s="4">
        <v>67</v>
      </c>
      <c r="L94" s="3">
        <v>1104</v>
      </c>
      <c r="M94" s="8">
        <f t="shared" si="12"/>
        <v>49.804089250021889</v>
      </c>
      <c r="N94" s="3">
        <v>1349.8040892500219</v>
      </c>
      <c r="O94" s="3">
        <v>1300</v>
      </c>
      <c r="P94" s="4">
        <v>67</v>
      </c>
      <c r="Q94" s="4" t="s">
        <v>27</v>
      </c>
      <c r="R94" s="4">
        <v>0</v>
      </c>
      <c r="S94" s="4">
        <v>126.1</v>
      </c>
      <c r="T94" s="4">
        <v>59.1</v>
      </c>
      <c r="U94" s="2" t="s">
        <v>28</v>
      </c>
      <c r="V94" s="3">
        <v>90436.873979751472</v>
      </c>
      <c r="W94" s="4">
        <v>0</v>
      </c>
      <c r="X94" s="4">
        <v>0</v>
      </c>
      <c r="Y94" s="4">
        <v>0</v>
      </c>
      <c r="Z94" s="2" t="b">
        <v>0</v>
      </c>
      <c r="AA94" s="2" t="s">
        <v>27</v>
      </c>
      <c r="AB94" s="5">
        <v>44894.707428703703</v>
      </c>
      <c r="AC94" s="5">
        <v>44964.747306446756</v>
      </c>
      <c r="AD94" s="1" t="s">
        <v>27</v>
      </c>
      <c r="AE94" s="4">
        <v>116</v>
      </c>
      <c r="AF94" s="4">
        <v>46</v>
      </c>
    </row>
    <row r="95" spans="1:32" ht="26.25" x14ac:dyDescent="0.25">
      <c r="A95" s="1" t="s">
        <v>25</v>
      </c>
      <c r="B95" s="2">
        <v>4515870000</v>
      </c>
      <c r="C95" s="2" t="e">
        <f>VLOOKUP(B95,#REF!,3,FALSE)</f>
        <v>#REF!</v>
      </c>
      <c r="D95" s="1" t="s">
        <v>134</v>
      </c>
      <c r="E95" s="11">
        <f t="shared" si="13"/>
        <v>0.4121612655455868</v>
      </c>
      <c r="F95" s="3">
        <v>6799</v>
      </c>
      <c r="G95" s="19">
        <f t="shared" si="14"/>
        <v>0.32094513899102817</v>
      </c>
      <c r="H95" s="9">
        <f t="shared" si="18"/>
        <v>3597.0439999999999</v>
      </c>
      <c r="I95" s="17">
        <f t="shared" si="16"/>
        <v>0.47094513899102813</v>
      </c>
      <c r="J95" s="15">
        <f t="shared" si="17"/>
        <v>3996.7155555555555</v>
      </c>
      <c r="K95" s="4">
        <v>2</v>
      </c>
      <c r="L95" s="3">
        <v>3884</v>
      </c>
      <c r="M95" s="8">
        <f t="shared" si="12"/>
        <v>54.410000000000309</v>
      </c>
      <c r="N95" s="3">
        <v>3100.9</v>
      </c>
      <c r="O95" s="3">
        <v>3046.49</v>
      </c>
      <c r="P95" s="4">
        <v>2</v>
      </c>
      <c r="Q95" s="4" t="s">
        <v>27</v>
      </c>
      <c r="R95" s="4">
        <v>0</v>
      </c>
      <c r="S95" s="4">
        <v>22</v>
      </c>
      <c r="T95" s="4">
        <v>20</v>
      </c>
      <c r="U95" s="2" t="s">
        <v>28</v>
      </c>
      <c r="V95" s="3">
        <v>6201.8</v>
      </c>
      <c r="W95" s="4">
        <v>0</v>
      </c>
      <c r="X95" s="4">
        <v>0</v>
      </c>
      <c r="Y95" s="4">
        <v>0</v>
      </c>
      <c r="Z95" s="2" t="b">
        <v>0</v>
      </c>
      <c r="AA95" s="2" t="s">
        <v>27</v>
      </c>
      <c r="AB95" s="5">
        <v>44938.672402974538</v>
      </c>
      <c r="AC95" s="5">
        <v>45003.583459259258</v>
      </c>
      <c r="AD95" s="1" t="s">
        <v>27</v>
      </c>
      <c r="AE95" s="4">
        <v>72</v>
      </c>
      <c r="AF95" s="4">
        <v>7</v>
      </c>
    </row>
    <row r="96" spans="1:32" ht="26.25" x14ac:dyDescent="0.25">
      <c r="A96" s="1" t="s">
        <v>25</v>
      </c>
      <c r="B96" s="2">
        <v>3573270000</v>
      </c>
      <c r="C96" s="2" t="e">
        <f>VLOOKUP(B96,#REF!,3,FALSE)</f>
        <v>#REF!</v>
      </c>
      <c r="D96" s="1" t="s">
        <v>91</v>
      </c>
      <c r="E96" s="11">
        <f t="shared" si="13"/>
        <v>0.43343045721150453</v>
      </c>
      <c r="F96" s="3">
        <v>4717</v>
      </c>
      <c r="G96" s="19">
        <f t="shared" si="14"/>
        <v>0.34008741149035415</v>
      </c>
      <c r="H96" s="9">
        <f t="shared" si="18"/>
        <v>2405.2576799999997</v>
      </c>
      <c r="I96" s="17">
        <f t="shared" si="16"/>
        <v>0.49008741149035412</v>
      </c>
      <c r="J96" s="15">
        <f t="shared" si="17"/>
        <v>2672.5085333333332</v>
      </c>
      <c r="K96" s="4">
        <v>5</v>
      </c>
      <c r="L96" s="3">
        <v>1776.42</v>
      </c>
      <c r="M96" s="8">
        <f t="shared" si="12"/>
        <v>56.128000000000156</v>
      </c>
      <c r="N96" s="3">
        <v>2073.498</v>
      </c>
      <c r="O96" s="3">
        <v>2017.37</v>
      </c>
      <c r="P96" s="4">
        <v>5</v>
      </c>
      <c r="Q96" s="4" t="s">
        <v>27</v>
      </c>
      <c r="R96" s="4">
        <v>0</v>
      </c>
      <c r="S96" s="4">
        <v>8</v>
      </c>
      <c r="T96" s="4">
        <v>3</v>
      </c>
      <c r="U96" s="2" t="s">
        <v>28</v>
      </c>
      <c r="V96" s="3">
        <v>10367.49</v>
      </c>
      <c r="W96" s="4">
        <v>0</v>
      </c>
      <c r="X96" s="4">
        <v>0</v>
      </c>
      <c r="Y96" s="4">
        <v>0</v>
      </c>
      <c r="Z96" s="2" t="b">
        <v>0</v>
      </c>
      <c r="AA96" s="2" t="s">
        <v>27</v>
      </c>
      <c r="AB96" s="5">
        <v>45000.737880706016</v>
      </c>
      <c r="AC96" s="5">
        <v>44985.381859687499</v>
      </c>
      <c r="AD96" s="1" t="s">
        <v>27</v>
      </c>
      <c r="AE96" s="4">
        <v>10</v>
      </c>
      <c r="AF96" s="4">
        <v>25</v>
      </c>
    </row>
    <row r="97" spans="1:32" ht="26.25" x14ac:dyDescent="0.25">
      <c r="A97" s="1" t="s">
        <v>25</v>
      </c>
      <c r="B97" s="2">
        <v>15571760000</v>
      </c>
      <c r="C97" s="2" t="e">
        <f>VLOOKUP(B97,#REF!,3,FALSE)</f>
        <v>#REF!</v>
      </c>
      <c r="D97" s="1" t="s">
        <v>149</v>
      </c>
      <c r="E97" s="11">
        <f t="shared" si="13"/>
        <v>0.17164086989911703</v>
      </c>
      <c r="F97" s="3">
        <v>6366</v>
      </c>
      <c r="G97" s="19">
        <f t="shared" si="14"/>
        <v>0.10447678290920534</v>
      </c>
      <c r="H97" s="9">
        <f t="shared" si="18"/>
        <v>4746.0007999999989</v>
      </c>
      <c r="I97" s="17">
        <f t="shared" si="16"/>
        <v>0.25447678290920533</v>
      </c>
      <c r="J97" s="15">
        <f t="shared" si="17"/>
        <v>5273.3342222222209</v>
      </c>
      <c r="K97" s="4">
        <v>1</v>
      </c>
      <c r="L97" s="3">
        <v>3885.33</v>
      </c>
      <c r="M97" s="8">
        <f t="shared" ref="M97:M123" si="19">+N97-O97</f>
        <v>56.897241379309889</v>
      </c>
      <c r="N97" s="3">
        <v>4091.3799999999997</v>
      </c>
      <c r="O97" s="3">
        <v>4034.4827586206898</v>
      </c>
      <c r="P97" s="4">
        <v>1</v>
      </c>
      <c r="Q97" s="4" t="s">
        <v>27</v>
      </c>
      <c r="R97" s="4">
        <v>0</v>
      </c>
      <c r="S97" s="4">
        <v>8</v>
      </c>
      <c r="T97" s="4">
        <v>7</v>
      </c>
      <c r="U97" s="2" t="s">
        <v>28</v>
      </c>
      <c r="V97" s="3">
        <v>4091.3799999999997</v>
      </c>
      <c r="W97" s="4">
        <v>0</v>
      </c>
      <c r="X97" s="4">
        <v>0</v>
      </c>
      <c r="Y97" s="4">
        <v>0</v>
      </c>
      <c r="Z97" s="2" t="b">
        <v>0</v>
      </c>
      <c r="AA97" s="2" t="s">
        <v>27</v>
      </c>
      <c r="AB97" s="5">
        <v>44880.543000266203</v>
      </c>
      <c r="AC97" s="5">
        <v>44881.391201273145</v>
      </c>
      <c r="AD97" s="1" t="s">
        <v>27</v>
      </c>
      <c r="AE97" s="4">
        <v>130</v>
      </c>
      <c r="AF97" s="4">
        <v>129</v>
      </c>
    </row>
    <row r="98" spans="1:32" ht="26.25" x14ac:dyDescent="0.25">
      <c r="A98" s="1" t="s">
        <v>25</v>
      </c>
      <c r="B98" s="2">
        <v>3507390000</v>
      </c>
      <c r="C98" s="2" t="e">
        <f>VLOOKUP(B98,#REF!,3,FALSE)</f>
        <v>#REF!</v>
      </c>
      <c r="D98" s="1" t="s">
        <v>76</v>
      </c>
      <c r="E98" s="11">
        <f t="shared" ref="E98:E123" si="20">(F98-J98)/F98</f>
        <v>0.47528930161833394</v>
      </c>
      <c r="F98" s="3">
        <v>5115</v>
      </c>
      <c r="G98" s="19">
        <f t="shared" ref="G98:G123" si="21">+I98-0.15</f>
        <v>0.37776037145650054</v>
      </c>
      <c r="H98" s="9">
        <f t="shared" si="18"/>
        <v>2415.5056999999997</v>
      </c>
      <c r="I98" s="17">
        <f t="shared" ref="I98:I123" si="22">(F98-H98)/F98</f>
        <v>0.52776037145650057</v>
      </c>
      <c r="J98" s="15">
        <f t="shared" ref="J98:J123" si="23">+H98/0.9</f>
        <v>2683.8952222222219</v>
      </c>
      <c r="K98" s="4">
        <v>11</v>
      </c>
      <c r="L98" s="3">
        <v>2703.73</v>
      </c>
      <c r="M98" s="8">
        <f t="shared" si="19"/>
        <v>57.332499999999982</v>
      </c>
      <c r="N98" s="3">
        <v>2082.3325</v>
      </c>
      <c r="O98" s="3">
        <v>2025</v>
      </c>
      <c r="P98" s="4">
        <v>11</v>
      </c>
      <c r="Q98" s="4" t="s">
        <v>27</v>
      </c>
      <c r="R98" s="4">
        <v>0</v>
      </c>
      <c r="S98" s="4">
        <v>38</v>
      </c>
      <c r="T98" s="4">
        <v>27</v>
      </c>
      <c r="U98" s="2" t="s">
        <v>28</v>
      </c>
      <c r="V98" s="3">
        <v>22905.657500000001</v>
      </c>
      <c r="W98" s="4">
        <v>0</v>
      </c>
      <c r="X98" s="4">
        <v>0</v>
      </c>
      <c r="Y98" s="4">
        <v>0</v>
      </c>
      <c r="Z98" s="2" t="b">
        <v>0</v>
      </c>
      <c r="AA98" s="2" t="s">
        <v>27</v>
      </c>
      <c r="AB98" s="5">
        <v>44904.648621215274</v>
      </c>
      <c r="AC98" s="5">
        <v>44991.729568171293</v>
      </c>
      <c r="AD98" s="1" t="s">
        <v>27</v>
      </c>
      <c r="AE98" s="4">
        <v>106</v>
      </c>
      <c r="AF98" s="4">
        <v>19</v>
      </c>
    </row>
    <row r="99" spans="1:32" ht="26.25" x14ac:dyDescent="0.25">
      <c r="A99" s="1" t="s">
        <v>25</v>
      </c>
      <c r="B99" s="2">
        <v>15498480009</v>
      </c>
      <c r="C99" s="2" t="e">
        <f>VLOOKUP(B99,#REF!,3,FALSE)</f>
        <v>#REF!</v>
      </c>
      <c r="D99" s="1" t="s">
        <v>46</v>
      </c>
      <c r="E99" s="11">
        <f t="shared" si="20"/>
        <v>0.48153089650901371</v>
      </c>
      <c r="F99" s="3">
        <v>5895.0000000000009</v>
      </c>
      <c r="G99" s="19">
        <f t="shared" si="21"/>
        <v>0.38337780685811229</v>
      </c>
      <c r="H99" s="9">
        <f t="shared" si="18"/>
        <v>2750.7378285714281</v>
      </c>
      <c r="I99" s="17">
        <f t="shared" si="22"/>
        <v>0.53337780685811231</v>
      </c>
      <c r="J99" s="15">
        <f t="shared" si="23"/>
        <v>3056.3753650793647</v>
      </c>
      <c r="K99" s="4">
        <v>24</v>
      </c>
      <c r="L99" s="3">
        <v>2423.3200000000002</v>
      </c>
      <c r="M99" s="8">
        <f t="shared" si="19"/>
        <v>69.325714285714184</v>
      </c>
      <c r="N99" s="3">
        <v>2371.3257142857142</v>
      </c>
      <c r="O99" s="3">
        <v>2302</v>
      </c>
      <c r="P99" s="4">
        <v>24</v>
      </c>
      <c r="Q99" s="4" t="s">
        <v>27</v>
      </c>
      <c r="R99" s="4">
        <v>0</v>
      </c>
      <c r="S99" s="4">
        <v>32.4</v>
      </c>
      <c r="T99" s="4">
        <v>8.4</v>
      </c>
      <c r="U99" s="2" t="s">
        <v>28</v>
      </c>
      <c r="V99" s="3">
        <v>56911.817142857137</v>
      </c>
      <c r="W99" s="4">
        <v>0</v>
      </c>
      <c r="X99" s="4">
        <v>0</v>
      </c>
      <c r="Y99" s="4">
        <v>0</v>
      </c>
      <c r="Z99" s="2" t="b">
        <v>0</v>
      </c>
      <c r="AA99" s="2" t="s">
        <v>27</v>
      </c>
      <c r="AB99" s="5">
        <v>44914.446021180556</v>
      </c>
      <c r="AC99" s="5">
        <v>45002.683213113422</v>
      </c>
      <c r="AD99" s="1" t="s">
        <v>27</v>
      </c>
      <c r="AE99" s="4">
        <v>96</v>
      </c>
      <c r="AF99" s="4">
        <v>8</v>
      </c>
    </row>
    <row r="100" spans="1:32" ht="26.25" x14ac:dyDescent="0.25">
      <c r="A100" s="1" t="s">
        <v>25</v>
      </c>
      <c r="B100" s="2">
        <v>15592190000</v>
      </c>
      <c r="C100" s="2" t="e">
        <f>VLOOKUP(B100,#REF!,3,FALSE)</f>
        <v>#REF!</v>
      </c>
      <c r="D100" s="1" t="s">
        <v>35</v>
      </c>
      <c r="E100" s="11">
        <f t="shared" si="20"/>
        <v>0.44949279582310925</v>
      </c>
      <c r="F100" s="3">
        <v>2695</v>
      </c>
      <c r="G100" s="19">
        <f t="shared" si="21"/>
        <v>0.35454351624079827</v>
      </c>
      <c r="H100" s="9">
        <f t="shared" si="18"/>
        <v>1335.2552237310485</v>
      </c>
      <c r="I100" s="17">
        <f t="shared" si="22"/>
        <v>0.5045435162407983</v>
      </c>
      <c r="J100" s="15">
        <f t="shared" si="23"/>
        <v>1483.6169152567206</v>
      </c>
      <c r="K100" s="4">
        <v>37</v>
      </c>
      <c r="L100" s="3">
        <v>985.38</v>
      </c>
      <c r="M100" s="8">
        <f t="shared" si="19"/>
        <v>73.202089423317602</v>
      </c>
      <c r="N100" s="3">
        <v>1151.0820894233177</v>
      </c>
      <c r="O100" s="3">
        <v>1077.8800000000001</v>
      </c>
      <c r="P100" s="4">
        <v>37</v>
      </c>
      <c r="Q100" s="4" t="s">
        <v>27</v>
      </c>
      <c r="R100" s="4">
        <v>0</v>
      </c>
      <c r="S100" s="4">
        <v>72.800000000000011</v>
      </c>
      <c r="T100" s="4">
        <v>35.799999999999997</v>
      </c>
      <c r="U100" s="2" t="s">
        <v>28</v>
      </c>
      <c r="V100" s="3">
        <v>42590.037308662759</v>
      </c>
      <c r="W100" s="4">
        <v>0</v>
      </c>
      <c r="X100" s="4">
        <v>0</v>
      </c>
      <c r="Y100" s="4">
        <v>0</v>
      </c>
      <c r="Z100" s="2" t="b">
        <v>0</v>
      </c>
      <c r="AA100" s="2" t="s">
        <v>27</v>
      </c>
      <c r="AB100" s="5">
        <v>45008.584071759258</v>
      </c>
      <c r="AC100" s="5">
        <v>44978.405706863421</v>
      </c>
      <c r="AD100" s="1" t="s">
        <v>27</v>
      </c>
      <c r="AE100" s="4">
        <v>2</v>
      </c>
      <c r="AF100" s="4">
        <v>32</v>
      </c>
    </row>
    <row r="101" spans="1:32" ht="26.25" x14ac:dyDescent="0.25">
      <c r="A101" s="1" t="s">
        <v>25</v>
      </c>
      <c r="B101" s="2">
        <v>15549070000</v>
      </c>
      <c r="C101" s="2" t="e">
        <f>VLOOKUP(B101,#REF!,3,FALSE)</f>
        <v>#REF!</v>
      </c>
      <c r="D101" s="1" t="s">
        <v>66</v>
      </c>
      <c r="E101" s="11">
        <f t="shared" si="20"/>
        <v>0.36085197798800478</v>
      </c>
      <c r="F101" s="3">
        <v>2995</v>
      </c>
      <c r="G101" s="19">
        <f t="shared" si="21"/>
        <v>0.27476678018920431</v>
      </c>
      <c r="H101" s="9">
        <f t="shared" si="18"/>
        <v>1722.8234933333331</v>
      </c>
      <c r="I101" s="17">
        <f t="shared" si="22"/>
        <v>0.42476678018920433</v>
      </c>
      <c r="J101" s="15">
        <f t="shared" si="23"/>
        <v>1914.2483259259257</v>
      </c>
      <c r="K101" s="4">
        <v>12</v>
      </c>
      <c r="L101" s="3">
        <v>1677.73</v>
      </c>
      <c r="M101" s="8">
        <f t="shared" si="19"/>
        <v>73.502666666666528</v>
      </c>
      <c r="N101" s="3">
        <v>1485.1926666666666</v>
      </c>
      <c r="O101" s="3">
        <v>1411.69</v>
      </c>
      <c r="P101" s="4">
        <v>12</v>
      </c>
      <c r="Q101" s="4" t="s">
        <v>27</v>
      </c>
      <c r="R101" s="4">
        <v>0</v>
      </c>
      <c r="S101" s="4">
        <v>28.4</v>
      </c>
      <c r="T101" s="4">
        <v>16.399999999999999</v>
      </c>
      <c r="U101" s="2" t="s">
        <v>28</v>
      </c>
      <c r="V101" s="3">
        <v>17822.311999999998</v>
      </c>
      <c r="W101" s="4">
        <v>0</v>
      </c>
      <c r="X101" s="4">
        <v>0</v>
      </c>
      <c r="Y101" s="4">
        <v>0</v>
      </c>
      <c r="Z101" s="2" t="b">
        <v>0</v>
      </c>
      <c r="AA101" s="2" t="s">
        <v>27</v>
      </c>
      <c r="AB101" s="5">
        <v>44953.845540543982</v>
      </c>
      <c r="AC101" s="5">
        <v>44965.368024386575</v>
      </c>
      <c r="AD101" s="1" t="s">
        <v>27</v>
      </c>
      <c r="AE101" s="4">
        <v>57</v>
      </c>
      <c r="AF101" s="4">
        <v>45</v>
      </c>
    </row>
    <row r="102" spans="1:32" ht="26.25" x14ac:dyDescent="0.25">
      <c r="A102" s="1" t="s">
        <v>25</v>
      </c>
      <c r="B102" s="2">
        <v>15498150000</v>
      </c>
      <c r="C102" s="2" t="e">
        <f>VLOOKUP(B102,#REF!,3,FALSE)</f>
        <v>#REF!</v>
      </c>
      <c r="D102" s="1" t="s">
        <v>95</v>
      </c>
      <c r="E102" s="11">
        <f t="shared" si="20"/>
        <v>0.37573509467195071</v>
      </c>
      <c r="F102" s="3">
        <v>5299</v>
      </c>
      <c r="G102" s="19">
        <f t="shared" si="21"/>
        <v>0.28816158520475565</v>
      </c>
      <c r="H102" s="9">
        <f t="shared" si="18"/>
        <v>2977.1817599999999</v>
      </c>
      <c r="I102" s="17">
        <f t="shared" si="22"/>
        <v>0.43816158520475562</v>
      </c>
      <c r="J102" s="15">
        <f t="shared" si="23"/>
        <v>3307.9797333333331</v>
      </c>
      <c r="K102" s="4">
        <v>5</v>
      </c>
      <c r="L102" s="3">
        <v>2623.4</v>
      </c>
      <c r="M102" s="8">
        <f t="shared" si="19"/>
        <v>85.296000000000276</v>
      </c>
      <c r="N102" s="3">
        <v>2566.5360000000001</v>
      </c>
      <c r="O102" s="3">
        <v>2481.2399999999998</v>
      </c>
      <c r="P102" s="4">
        <v>5</v>
      </c>
      <c r="Q102" s="4" t="s">
        <v>27</v>
      </c>
      <c r="R102" s="4">
        <v>0</v>
      </c>
      <c r="S102" s="4">
        <v>12</v>
      </c>
      <c r="T102" s="4">
        <v>7</v>
      </c>
      <c r="U102" s="2" t="s">
        <v>28</v>
      </c>
      <c r="V102" s="3">
        <v>12832.68</v>
      </c>
      <c r="W102" s="4">
        <v>0</v>
      </c>
      <c r="X102" s="4">
        <v>0</v>
      </c>
      <c r="Y102" s="4">
        <v>0</v>
      </c>
      <c r="Z102" s="2" t="b">
        <v>0</v>
      </c>
      <c r="AA102" s="2" t="s">
        <v>27</v>
      </c>
      <c r="AB102" s="5">
        <v>44862.715159988424</v>
      </c>
      <c r="AC102" s="5">
        <v>44995.775458645832</v>
      </c>
      <c r="AD102" s="1" t="s">
        <v>27</v>
      </c>
      <c r="AE102" s="4">
        <v>148</v>
      </c>
      <c r="AF102" s="4">
        <v>15</v>
      </c>
    </row>
    <row r="103" spans="1:32" ht="26.25" x14ac:dyDescent="0.25">
      <c r="A103" s="1" t="s">
        <v>25</v>
      </c>
      <c r="B103" s="2">
        <v>15449580000</v>
      </c>
      <c r="C103" s="2" t="e">
        <f>VLOOKUP(B103,#REF!,3,FALSE)</f>
        <v>#REF!</v>
      </c>
      <c r="D103" s="1" t="s">
        <v>29</v>
      </c>
      <c r="E103" s="11">
        <f t="shared" si="20"/>
        <v>0.45573881217158324</v>
      </c>
      <c r="F103" s="3">
        <v>2814</v>
      </c>
      <c r="G103" s="19">
        <f t="shared" si="21"/>
        <v>0.36016493095442492</v>
      </c>
      <c r="H103" s="9">
        <f t="shared" si="18"/>
        <v>1378.3958842942482</v>
      </c>
      <c r="I103" s="17">
        <f t="shared" si="22"/>
        <v>0.51016493095442494</v>
      </c>
      <c r="J103" s="15">
        <f t="shared" si="23"/>
        <v>1531.5509825491647</v>
      </c>
      <c r="K103" s="4">
        <v>63</v>
      </c>
      <c r="L103" s="3">
        <v>0</v>
      </c>
      <c r="M103" s="8">
        <f t="shared" si="19"/>
        <v>88.272314046765814</v>
      </c>
      <c r="N103" s="3">
        <v>1188.2723140467658</v>
      </c>
      <c r="O103" s="3">
        <v>1100</v>
      </c>
      <c r="P103" s="4">
        <v>63</v>
      </c>
      <c r="Q103" s="4" t="s">
        <v>27</v>
      </c>
      <c r="R103" s="4">
        <v>0</v>
      </c>
      <c r="S103" s="4">
        <v>103.4</v>
      </c>
      <c r="T103" s="4">
        <v>40.4</v>
      </c>
      <c r="U103" s="2" t="s">
        <v>28</v>
      </c>
      <c r="V103" s="3">
        <v>74861.155784946241</v>
      </c>
      <c r="W103" s="4">
        <v>0</v>
      </c>
      <c r="X103" s="4">
        <v>0</v>
      </c>
      <c r="Y103" s="4">
        <v>0</v>
      </c>
      <c r="Z103" s="2" t="b">
        <v>0</v>
      </c>
      <c r="AA103" s="2" t="s">
        <v>27</v>
      </c>
      <c r="AB103" s="5">
        <v>44894.707428703703</v>
      </c>
      <c r="AC103" s="5">
        <v>44886.627962071754</v>
      </c>
      <c r="AD103" s="1" t="s">
        <v>27</v>
      </c>
      <c r="AE103" s="4">
        <v>116</v>
      </c>
      <c r="AF103" s="4">
        <v>124</v>
      </c>
    </row>
    <row r="104" spans="1:32" ht="26.25" x14ac:dyDescent="0.25">
      <c r="A104" s="1" t="s">
        <v>25</v>
      </c>
      <c r="B104" s="2">
        <v>3589250000</v>
      </c>
      <c r="C104" s="2" t="e">
        <f>VLOOKUP(B104,#REF!,3,FALSE)</f>
        <v>#REF!</v>
      </c>
      <c r="D104" s="1" t="s">
        <v>47</v>
      </c>
      <c r="E104" s="11">
        <f t="shared" si="20"/>
        <v>0.50464235943090929</v>
      </c>
      <c r="F104" s="3">
        <v>3348</v>
      </c>
      <c r="G104" s="19">
        <f t="shared" si="21"/>
        <v>0.40417812348781834</v>
      </c>
      <c r="H104" s="9">
        <f t="shared" si="18"/>
        <v>1492.611642562784</v>
      </c>
      <c r="I104" s="17">
        <f t="shared" si="22"/>
        <v>0.55417812348781836</v>
      </c>
      <c r="J104" s="15">
        <f t="shared" si="23"/>
        <v>1658.4573806253156</v>
      </c>
      <c r="K104" s="4">
        <v>24</v>
      </c>
      <c r="L104" s="3">
        <v>1302.1400000000001</v>
      </c>
      <c r="M104" s="8">
        <f t="shared" si="19"/>
        <v>98.084174623089666</v>
      </c>
      <c r="N104" s="3">
        <v>1286.7341746230898</v>
      </c>
      <c r="O104" s="3">
        <v>1188.6500000000001</v>
      </c>
      <c r="P104" s="4">
        <v>24</v>
      </c>
      <c r="Q104" s="4" t="s">
        <v>27</v>
      </c>
      <c r="R104" s="4">
        <v>0</v>
      </c>
      <c r="S104" s="4">
        <v>101.30000000000001</v>
      </c>
      <c r="T104" s="4">
        <v>77.2</v>
      </c>
      <c r="U104" s="2" t="s">
        <v>28</v>
      </c>
      <c r="V104" s="3">
        <v>30881.620190954156</v>
      </c>
      <c r="W104" s="4">
        <v>0</v>
      </c>
      <c r="X104" s="4">
        <v>0</v>
      </c>
      <c r="Y104" s="4">
        <v>0</v>
      </c>
      <c r="Z104" s="2" t="b">
        <v>0</v>
      </c>
      <c r="AA104" s="2" t="s">
        <v>27</v>
      </c>
      <c r="AB104" s="5">
        <v>44914.674265972222</v>
      </c>
      <c r="AC104" s="5">
        <v>44995.457534756941</v>
      </c>
      <c r="AD104" s="1" t="s">
        <v>27</v>
      </c>
      <c r="AE104" s="4">
        <v>96</v>
      </c>
      <c r="AF104" s="4">
        <v>15</v>
      </c>
    </row>
    <row r="105" spans="1:32" ht="26.25" x14ac:dyDescent="0.25">
      <c r="A105" s="1" t="s">
        <v>25</v>
      </c>
      <c r="B105" s="2">
        <v>15489460000</v>
      </c>
      <c r="C105" s="2" t="e">
        <f>VLOOKUP(B105,#REF!,3,FALSE)</f>
        <v>#REF!</v>
      </c>
      <c r="D105" s="1" t="s">
        <v>51</v>
      </c>
      <c r="E105" s="11">
        <f t="shared" si="20"/>
        <v>0.51105480897267885</v>
      </c>
      <c r="F105" s="3">
        <v>5675</v>
      </c>
      <c r="G105" s="19">
        <f t="shared" si="21"/>
        <v>0.40994932807541085</v>
      </c>
      <c r="H105" s="9">
        <f t="shared" si="18"/>
        <v>2497.2875631720431</v>
      </c>
      <c r="I105" s="17">
        <f t="shared" si="22"/>
        <v>0.55994932807541087</v>
      </c>
      <c r="J105" s="15">
        <f t="shared" si="23"/>
        <v>2774.7639590800477</v>
      </c>
      <c r="K105" s="4">
        <v>22</v>
      </c>
      <c r="L105" s="3">
        <v>1407.17</v>
      </c>
      <c r="M105" s="8">
        <f t="shared" si="19"/>
        <v>102.83410618279595</v>
      </c>
      <c r="N105" s="3">
        <v>2152.8341061827959</v>
      </c>
      <c r="O105" s="3">
        <v>2050</v>
      </c>
      <c r="P105" s="4">
        <v>22</v>
      </c>
      <c r="Q105" s="4" t="s">
        <v>27</v>
      </c>
      <c r="R105" s="4">
        <v>0</v>
      </c>
      <c r="S105" s="4">
        <v>52</v>
      </c>
      <c r="T105" s="4">
        <v>30</v>
      </c>
      <c r="U105" s="2" t="s">
        <v>28</v>
      </c>
      <c r="V105" s="3">
        <v>47362.350336021511</v>
      </c>
      <c r="W105" s="4">
        <v>0</v>
      </c>
      <c r="X105" s="4">
        <v>0</v>
      </c>
      <c r="Y105" s="4">
        <v>0</v>
      </c>
      <c r="Z105" s="2" t="b">
        <v>0</v>
      </c>
      <c r="AA105" s="2" t="s">
        <v>27</v>
      </c>
      <c r="AB105" s="5">
        <v>44917.782694942129</v>
      </c>
      <c r="AC105" s="5">
        <v>45008.72228657407</v>
      </c>
      <c r="AD105" s="1" t="s">
        <v>27</v>
      </c>
      <c r="AE105" s="4">
        <v>93</v>
      </c>
      <c r="AF105" s="4">
        <v>2</v>
      </c>
    </row>
    <row r="106" spans="1:32" ht="26.25" x14ac:dyDescent="0.25">
      <c r="A106" s="1" t="s">
        <v>25</v>
      </c>
      <c r="B106" s="2">
        <v>15553160000</v>
      </c>
      <c r="C106" s="2" t="e">
        <f>VLOOKUP(B106,#REF!,3,FALSE)</f>
        <v>#REF!</v>
      </c>
      <c r="D106" s="1" t="s">
        <v>92</v>
      </c>
      <c r="E106" s="11">
        <f t="shared" si="20"/>
        <v>0.37025699133359219</v>
      </c>
      <c r="F106" s="3">
        <v>4295</v>
      </c>
      <c r="G106" s="19">
        <f t="shared" si="21"/>
        <v>0.28323129220023291</v>
      </c>
      <c r="H106" s="9">
        <f t="shared" si="18"/>
        <v>2434.2715999999996</v>
      </c>
      <c r="I106" s="17">
        <f t="shared" si="22"/>
        <v>0.43323129220023293</v>
      </c>
      <c r="J106" s="15">
        <f t="shared" si="23"/>
        <v>2704.7462222222216</v>
      </c>
      <c r="K106" s="4">
        <v>5</v>
      </c>
      <c r="L106" s="3">
        <v>2170.4699999999998</v>
      </c>
      <c r="M106" s="8">
        <f t="shared" si="19"/>
        <v>107.93999999999983</v>
      </c>
      <c r="N106" s="3">
        <v>2098.5099999999998</v>
      </c>
      <c r="O106" s="3">
        <v>1990.57</v>
      </c>
      <c r="P106" s="4">
        <v>5</v>
      </c>
      <c r="Q106" s="4" t="s">
        <v>27</v>
      </c>
      <c r="R106" s="4">
        <v>0</v>
      </c>
      <c r="S106" s="4">
        <v>10</v>
      </c>
      <c r="T106" s="4">
        <v>5</v>
      </c>
      <c r="U106" s="2" t="s">
        <v>28</v>
      </c>
      <c r="V106" s="3">
        <v>10492.55</v>
      </c>
      <c r="W106" s="4">
        <v>0</v>
      </c>
      <c r="X106" s="4">
        <v>0</v>
      </c>
      <c r="Y106" s="4">
        <v>0</v>
      </c>
      <c r="Z106" s="2" t="b">
        <v>0</v>
      </c>
      <c r="AA106" s="2" t="s">
        <v>27</v>
      </c>
      <c r="AB106" s="5">
        <v>45000.737880706016</v>
      </c>
      <c r="AC106" s="5">
        <v>44837.39595706018</v>
      </c>
      <c r="AD106" s="1" t="s">
        <v>27</v>
      </c>
      <c r="AE106" s="4">
        <v>10</v>
      </c>
      <c r="AF106" s="4">
        <v>173</v>
      </c>
    </row>
    <row r="107" spans="1:32" ht="26.25" x14ac:dyDescent="0.25">
      <c r="A107" s="1" t="s">
        <v>25</v>
      </c>
      <c r="B107" s="2">
        <v>15493000000</v>
      </c>
      <c r="C107" s="2" t="e">
        <f>VLOOKUP(B107,#REF!,3,FALSE)</f>
        <v>#REF!</v>
      </c>
      <c r="D107" s="1" t="s">
        <v>30</v>
      </c>
      <c r="E107" s="11">
        <f t="shared" si="20"/>
        <v>0.48661864953417849</v>
      </c>
      <c r="F107" s="3">
        <v>2795</v>
      </c>
      <c r="G107" s="19">
        <f t="shared" si="21"/>
        <v>0.38795678458076055</v>
      </c>
      <c r="H107" s="9">
        <f t="shared" si="18"/>
        <v>1291.4107870967741</v>
      </c>
      <c r="I107" s="17">
        <f t="shared" si="22"/>
        <v>0.53795678458076057</v>
      </c>
      <c r="J107" s="15">
        <f t="shared" si="23"/>
        <v>1434.9008745519711</v>
      </c>
      <c r="K107" s="4">
        <v>52</v>
      </c>
      <c r="L107" s="3">
        <v>1125</v>
      </c>
      <c r="M107" s="8">
        <f t="shared" si="19"/>
        <v>112.38516129032257</v>
      </c>
      <c r="N107" s="3">
        <v>1113.2851612903225</v>
      </c>
      <c r="O107" s="3">
        <v>1000.9</v>
      </c>
      <c r="P107" s="4">
        <v>52</v>
      </c>
      <c r="Q107" s="4" t="s">
        <v>27</v>
      </c>
      <c r="R107" s="4">
        <v>0</v>
      </c>
      <c r="S107" s="4">
        <v>127.20000000000002</v>
      </c>
      <c r="T107" s="4">
        <v>75.2</v>
      </c>
      <c r="U107" s="2" t="s">
        <v>28</v>
      </c>
      <c r="V107" s="3">
        <v>57890.828387096772</v>
      </c>
      <c r="W107" s="4">
        <v>0</v>
      </c>
      <c r="X107" s="4">
        <v>0</v>
      </c>
      <c r="Y107" s="4">
        <v>0</v>
      </c>
      <c r="Z107" s="2" t="b">
        <v>0</v>
      </c>
      <c r="AA107" s="2" t="s">
        <v>27</v>
      </c>
      <c r="AB107" s="5">
        <v>44917.778567442125</v>
      </c>
      <c r="AC107" s="5">
        <v>44981.642545173607</v>
      </c>
      <c r="AD107" s="1" t="s">
        <v>27</v>
      </c>
      <c r="AE107" s="4">
        <v>93</v>
      </c>
      <c r="AF107" s="4">
        <v>29</v>
      </c>
    </row>
    <row r="108" spans="1:32" ht="26.25" x14ac:dyDescent="0.25">
      <c r="A108" s="1" t="s">
        <v>25</v>
      </c>
      <c r="B108" s="2">
        <v>3586880000</v>
      </c>
      <c r="C108" s="2" t="e">
        <f>VLOOKUP(B108,#REF!,3,FALSE)</f>
        <v>#REF!</v>
      </c>
      <c r="D108" s="1" t="s">
        <v>89</v>
      </c>
      <c r="E108" s="11">
        <f t="shared" si="20"/>
        <v>0.40371613367041981</v>
      </c>
      <c r="F108" s="3">
        <v>5995</v>
      </c>
      <c r="G108" s="19">
        <f t="shared" si="21"/>
        <v>0.31334452030337778</v>
      </c>
      <c r="H108" s="9">
        <f t="shared" si="18"/>
        <v>3217.2496007812501</v>
      </c>
      <c r="I108" s="17">
        <f t="shared" si="22"/>
        <v>0.4633445203033778</v>
      </c>
      <c r="J108" s="15">
        <f t="shared" si="23"/>
        <v>3574.7217786458332</v>
      </c>
      <c r="K108" s="4">
        <v>6</v>
      </c>
      <c r="L108" s="3">
        <v>2627.3</v>
      </c>
      <c r="M108" s="8">
        <f t="shared" si="19"/>
        <v>131.8410351562502</v>
      </c>
      <c r="N108" s="3">
        <v>2773.4910351562503</v>
      </c>
      <c r="O108" s="3">
        <v>2641.65</v>
      </c>
      <c r="P108" s="4">
        <v>6</v>
      </c>
      <c r="Q108" s="4" t="s">
        <v>27</v>
      </c>
      <c r="R108" s="4">
        <v>0</v>
      </c>
      <c r="S108" s="4">
        <v>22</v>
      </c>
      <c r="T108" s="4">
        <v>16</v>
      </c>
      <c r="U108" s="2" t="s">
        <v>28</v>
      </c>
      <c r="V108" s="3">
        <v>16640.946210937502</v>
      </c>
      <c r="W108" s="4">
        <v>0</v>
      </c>
      <c r="X108" s="4">
        <v>0</v>
      </c>
      <c r="Y108" s="4">
        <v>0</v>
      </c>
      <c r="Z108" s="2" t="b">
        <v>0</v>
      </c>
      <c r="AA108" s="2" t="s">
        <v>27</v>
      </c>
      <c r="AB108" s="5">
        <v>44882.388378553238</v>
      </c>
      <c r="AC108" s="5">
        <v>44894.777829629631</v>
      </c>
      <c r="AD108" s="1" t="s">
        <v>27</v>
      </c>
      <c r="AE108" s="4">
        <v>128</v>
      </c>
      <c r="AF108" s="4">
        <v>116</v>
      </c>
    </row>
    <row r="109" spans="1:32" ht="26.25" x14ac:dyDescent="0.25">
      <c r="A109" s="1" t="s">
        <v>25</v>
      </c>
      <c r="B109" s="2">
        <v>3589240000</v>
      </c>
      <c r="C109" s="2" t="e">
        <f>VLOOKUP(B109,#REF!,3,FALSE)</f>
        <v>#REF!</v>
      </c>
      <c r="D109" s="1" t="s">
        <v>72</v>
      </c>
      <c r="E109" s="11">
        <f t="shared" si="20"/>
        <v>0.43534883821897608</v>
      </c>
      <c r="F109" s="3">
        <v>2814</v>
      </c>
      <c r="G109" s="19">
        <f t="shared" si="21"/>
        <v>0.3418139543970784</v>
      </c>
      <c r="H109" s="9">
        <f t="shared" si="18"/>
        <v>1430.0355323266213</v>
      </c>
      <c r="I109" s="17">
        <f t="shared" si="22"/>
        <v>0.49181395439707842</v>
      </c>
      <c r="J109" s="15">
        <f t="shared" si="23"/>
        <v>1588.9283692518013</v>
      </c>
      <c r="K109" s="4">
        <v>11</v>
      </c>
      <c r="L109" s="3">
        <v>1277</v>
      </c>
      <c r="M109" s="8">
        <f t="shared" si="19"/>
        <v>132.78925200570802</v>
      </c>
      <c r="N109" s="3">
        <v>1232.789252005708</v>
      </c>
      <c r="O109" s="3">
        <v>1100</v>
      </c>
      <c r="P109" s="4">
        <v>11</v>
      </c>
      <c r="Q109" s="4" t="s">
        <v>27</v>
      </c>
      <c r="R109" s="4">
        <v>0</v>
      </c>
      <c r="S109" s="4">
        <v>99.100000000000023</v>
      </c>
      <c r="T109" s="4">
        <v>88.1</v>
      </c>
      <c r="U109" s="2" t="s">
        <v>28</v>
      </c>
      <c r="V109" s="3">
        <v>13560.681772062788</v>
      </c>
      <c r="W109" s="4">
        <v>0</v>
      </c>
      <c r="X109" s="4">
        <v>0</v>
      </c>
      <c r="Y109" s="4">
        <v>0</v>
      </c>
      <c r="Z109" s="2" t="b">
        <v>0</v>
      </c>
      <c r="AA109" s="2" t="s">
        <v>27</v>
      </c>
      <c r="AB109" s="5">
        <v>44894.707428703703</v>
      </c>
      <c r="AC109" s="5">
        <v>44999.555596030092</v>
      </c>
      <c r="AD109" s="1" t="s">
        <v>27</v>
      </c>
      <c r="AE109" s="4">
        <v>116</v>
      </c>
      <c r="AF109" s="4">
        <v>11</v>
      </c>
    </row>
    <row r="110" spans="1:32" ht="26.25" x14ac:dyDescent="0.25">
      <c r="A110" s="1" t="s">
        <v>25</v>
      </c>
      <c r="B110" s="2">
        <v>15570160000</v>
      </c>
      <c r="C110" s="2" t="e">
        <f>VLOOKUP(B110,#REF!,3,FALSE)</f>
        <v>#REF!</v>
      </c>
      <c r="D110" s="1" t="s">
        <v>148</v>
      </c>
      <c r="E110" s="11">
        <f t="shared" si="20"/>
        <v>0.4538884105916785</v>
      </c>
      <c r="F110" s="3">
        <v>5564</v>
      </c>
      <c r="G110" s="19">
        <f t="shared" si="21"/>
        <v>0.35849956953251061</v>
      </c>
      <c r="H110" s="9">
        <f t="shared" si="18"/>
        <v>2734.7083951211107</v>
      </c>
      <c r="I110" s="17">
        <f t="shared" si="22"/>
        <v>0.50849956953251063</v>
      </c>
      <c r="J110" s="15">
        <f t="shared" si="23"/>
        <v>3038.5648834679009</v>
      </c>
      <c r="K110" s="4">
        <v>1</v>
      </c>
      <c r="L110" s="3">
        <v>2414</v>
      </c>
      <c r="M110" s="8">
        <f t="shared" si="19"/>
        <v>165.50723717337132</v>
      </c>
      <c r="N110" s="3">
        <v>2357.5072371733713</v>
      </c>
      <c r="O110" s="3">
        <v>2192</v>
      </c>
      <c r="P110" s="4">
        <v>1</v>
      </c>
      <c r="Q110" s="4" t="s">
        <v>27</v>
      </c>
      <c r="R110" s="4">
        <v>0</v>
      </c>
      <c r="S110" s="4">
        <v>96.6</v>
      </c>
      <c r="T110" s="4">
        <v>95.600000000000009</v>
      </c>
      <c r="U110" s="2" t="s">
        <v>28</v>
      </c>
      <c r="V110" s="3">
        <v>2357.5072371733713</v>
      </c>
      <c r="W110" s="4">
        <v>0</v>
      </c>
      <c r="X110" s="4">
        <v>0</v>
      </c>
      <c r="Y110" s="4">
        <v>0</v>
      </c>
      <c r="Z110" s="2" t="b">
        <v>0</v>
      </c>
      <c r="AA110" s="2" t="s">
        <v>27</v>
      </c>
      <c r="AB110" s="5">
        <v>44904.648621215274</v>
      </c>
      <c r="AC110" s="5">
        <v>44995.781770983791</v>
      </c>
      <c r="AD110" s="1" t="s">
        <v>27</v>
      </c>
      <c r="AE110" s="4">
        <v>106</v>
      </c>
      <c r="AF110" s="4">
        <v>15</v>
      </c>
    </row>
    <row r="111" spans="1:32" ht="26.25" x14ac:dyDescent="0.25">
      <c r="A111" s="1" t="s">
        <v>25</v>
      </c>
      <c r="B111" s="2">
        <v>15571940000</v>
      </c>
      <c r="C111" s="2" t="e">
        <f>VLOOKUP(B111,#REF!,3,FALSE)</f>
        <v>#REF!</v>
      </c>
      <c r="D111" s="1" t="s">
        <v>116</v>
      </c>
      <c r="E111" s="11">
        <f t="shared" si="20"/>
        <v>0.39081903967757614</v>
      </c>
      <c r="F111" s="3">
        <v>7994.9999999999991</v>
      </c>
      <c r="G111" s="19">
        <f t="shared" si="21"/>
        <v>0.30173713570981853</v>
      </c>
      <c r="H111" s="9">
        <f t="shared" si="18"/>
        <v>4383.3616000000002</v>
      </c>
      <c r="I111" s="17">
        <f t="shared" si="22"/>
        <v>0.45173713570981855</v>
      </c>
      <c r="J111" s="15">
        <f t="shared" si="23"/>
        <v>4870.4017777777781</v>
      </c>
      <c r="K111" s="4">
        <v>4</v>
      </c>
      <c r="L111" s="3">
        <v>2724.68</v>
      </c>
      <c r="M111" s="8">
        <f t="shared" si="19"/>
        <v>166.71000000000004</v>
      </c>
      <c r="N111" s="3">
        <v>3778.76</v>
      </c>
      <c r="O111" s="3">
        <v>3612.05</v>
      </c>
      <c r="P111" s="4">
        <v>4</v>
      </c>
      <c r="Q111" s="4" t="s">
        <v>27</v>
      </c>
      <c r="R111" s="4">
        <v>0</v>
      </c>
      <c r="S111" s="4">
        <v>21</v>
      </c>
      <c r="T111" s="4">
        <v>17</v>
      </c>
      <c r="U111" s="2" t="s">
        <v>28</v>
      </c>
      <c r="V111" s="3">
        <v>15115.04</v>
      </c>
      <c r="W111" s="4">
        <v>0</v>
      </c>
      <c r="X111" s="4">
        <v>0</v>
      </c>
      <c r="Y111" s="4">
        <v>0</v>
      </c>
      <c r="Z111" s="2" t="b">
        <v>0</v>
      </c>
      <c r="AA111" s="2" t="s">
        <v>27</v>
      </c>
      <c r="AB111" s="5">
        <v>44700.458333333328</v>
      </c>
      <c r="AC111" s="5">
        <v>44825.773661921296</v>
      </c>
      <c r="AD111" s="1" t="s">
        <v>27</v>
      </c>
      <c r="AE111" s="4">
        <v>310</v>
      </c>
      <c r="AF111" s="4">
        <v>185</v>
      </c>
    </row>
    <row r="112" spans="1:32" ht="26.25" x14ac:dyDescent="0.25">
      <c r="A112" s="1" t="s">
        <v>25</v>
      </c>
      <c r="B112" s="2">
        <v>15498470000</v>
      </c>
      <c r="C112" s="2" t="e">
        <f>VLOOKUP(B112,#REF!,3,FALSE)</f>
        <v>#REF!</v>
      </c>
      <c r="D112" s="1" t="s">
        <v>52</v>
      </c>
      <c r="E112" s="11">
        <f t="shared" si="20"/>
        <v>0.39138066258942594</v>
      </c>
      <c r="F112" s="3">
        <v>6299</v>
      </c>
      <c r="G112" s="19">
        <f t="shared" si="21"/>
        <v>0.30224259633048334</v>
      </c>
      <c r="H112" s="9">
        <f t="shared" si="18"/>
        <v>3450.3238857142856</v>
      </c>
      <c r="I112" s="17">
        <f t="shared" si="22"/>
        <v>0.4522425963304833</v>
      </c>
      <c r="J112" s="15">
        <f t="shared" si="23"/>
        <v>3833.6932063492059</v>
      </c>
      <c r="K112" s="4">
        <v>21</v>
      </c>
      <c r="L112" s="3">
        <v>2805.92</v>
      </c>
      <c r="M112" s="8">
        <f t="shared" si="19"/>
        <v>195.25714285714321</v>
      </c>
      <c r="N112" s="3">
        <v>2974.4171428571431</v>
      </c>
      <c r="O112" s="3">
        <v>2779.16</v>
      </c>
      <c r="P112" s="4">
        <v>21</v>
      </c>
      <c r="Q112" s="4" t="s">
        <v>27</v>
      </c>
      <c r="R112" s="4">
        <v>0</v>
      </c>
      <c r="S112" s="4">
        <v>25</v>
      </c>
      <c r="T112" s="4">
        <v>4</v>
      </c>
      <c r="U112" s="2" t="s">
        <v>28</v>
      </c>
      <c r="V112" s="3">
        <v>62462.76</v>
      </c>
      <c r="W112" s="4">
        <v>0</v>
      </c>
      <c r="X112" s="4">
        <v>0</v>
      </c>
      <c r="Y112" s="4">
        <v>0</v>
      </c>
      <c r="Z112" s="2" t="b">
        <v>0</v>
      </c>
      <c r="AA112" s="2" t="s">
        <v>27</v>
      </c>
      <c r="AB112" s="5">
        <v>44799.458333333328</v>
      </c>
      <c r="AC112" s="5">
        <v>44711.875643402775</v>
      </c>
      <c r="AD112" s="1" t="s">
        <v>27</v>
      </c>
      <c r="AE112" s="4">
        <v>211</v>
      </c>
      <c r="AF112" s="4">
        <v>299</v>
      </c>
    </row>
    <row r="113" spans="1:32" ht="26.25" x14ac:dyDescent="0.25">
      <c r="A113" s="1" t="s">
        <v>25</v>
      </c>
      <c r="B113" s="2">
        <v>3507430000</v>
      </c>
      <c r="C113" s="2" t="e">
        <f>VLOOKUP(B113,#REF!,3,FALSE)</f>
        <v>#REF!</v>
      </c>
      <c r="D113" s="1" t="s">
        <v>87</v>
      </c>
      <c r="E113" s="11">
        <f t="shared" si="20"/>
        <v>0.3021043146239023</v>
      </c>
      <c r="F113" s="3">
        <v>3395</v>
      </c>
      <c r="G113" s="19">
        <f t="shared" si="21"/>
        <v>0.22189388316151207</v>
      </c>
      <c r="H113" s="9">
        <f t="shared" si="18"/>
        <v>2132.4202666666665</v>
      </c>
      <c r="I113" s="17">
        <f t="shared" si="22"/>
        <v>0.37189388316151206</v>
      </c>
      <c r="J113" s="15">
        <f t="shared" si="23"/>
        <v>2369.3558518518516</v>
      </c>
      <c r="K113" s="4">
        <v>6</v>
      </c>
      <c r="L113" s="3">
        <v>1820.44</v>
      </c>
      <c r="M113" s="8">
        <f t="shared" si="19"/>
        <v>214.21333333333337</v>
      </c>
      <c r="N113" s="3">
        <v>1838.2933333333333</v>
      </c>
      <c r="O113" s="3">
        <v>1624.08</v>
      </c>
      <c r="P113" s="4">
        <v>6</v>
      </c>
      <c r="Q113" s="4" t="s">
        <v>27</v>
      </c>
      <c r="R113" s="4">
        <v>0</v>
      </c>
      <c r="S113" s="4">
        <v>29</v>
      </c>
      <c r="T113" s="4">
        <v>23</v>
      </c>
      <c r="U113" s="2" t="s">
        <v>28</v>
      </c>
      <c r="V113" s="3">
        <v>11029.76</v>
      </c>
      <c r="W113" s="4">
        <v>0</v>
      </c>
      <c r="X113" s="4">
        <v>0</v>
      </c>
      <c r="Y113" s="4">
        <v>0</v>
      </c>
      <c r="Z113" s="2" t="b">
        <v>0</v>
      </c>
      <c r="AA113" s="2" t="s">
        <v>27</v>
      </c>
      <c r="AB113" s="5">
        <v>44988.541669062499</v>
      </c>
      <c r="AC113" s="5">
        <v>44894.460569525458</v>
      </c>
      <c r="AD113" s="1" t="s">
        <v>27</v>
      </c>
      <c r="AE113" s="4">
        <v>22</v>
      </c>
      <c r="AF113" s="4">
        <v>116</v>
      </c>
    </row>
    <row r="114" spans="1:32" ht="26.25" x14ac:dyDescent="0.25">
      <c r="A114" s="1" t="s">
        <v>25</v>
      </c>
      <c r="B114" s="2">
        <v>15499360009</v>
      </c>
      <c r="C114" s="2" t="e">
        <f>VLOOKUP(B114,#REF!,3,FALSE)</f>
        <v>#REF!</v>
      </c>
      <c r="D114" s="1" t="s">
        <v>32</v>
      </c>
      <c r="E114" s="11">
        <f t="shared" si="20"/>
        <v>0.45615387423028581</v>
      </c>
      <c r="F114" s="3">
        <v>4739</v>
      </c>
      <c r="G114" s="19">
        <f t="shared" si="21"/>
        <v>0.3605384868072572</v>
      </c>
      <c r="H114" s="9">
        <f t="shared" si="18"/>
        <v>2319.558111020408</v>
      </c>
      <c r="I114" s="17">
        <f t="shared" si="22"/>
        <v>0.51053848680725722</v>
      </c>
      <c r="J114" s="15">
        <f t="shared" si="23"/>
        <v>2577.2867900226756</v>
      </c>
      <c r="K114" s="4">
        <v>43</v>
      </c>
      <c r="L114" s="3">
        <v>1979</v>
      </c>
      <c r="M114" s="8">
        <f t="shared" si="19"/>
        <v>232.36906122448977</v>
      </c>
      <c r="N114" s="3">
        <v>1999.6190612244898</v>
      </c>
      <c r="O114" s="3">
        <v>1767.25</v>
      </c>
      <c r="P114" s="4">
        <v>43</v>
      </c>
      <c r="Q114" s="4" t="s">
        <v>27</v>
      </c>
      <c r="R114" s="4">
        <v>2</v>
      </c>
      <c r="S114" s="4">
        <v>99</v>
      </c>
      <c r="T114" s="4">
        <v>56</v>
      </c>
      <c r="U114" s="2" t="s">
        <v>28</v>
      </c>
      <c r="V114" s="3">
        <v>85983.619632653063</v>
      </c>
      <c r="W114" s="4">
        <v>0</v>
      </c>
      <c r="X114" s="4">
        <v>0</v>
      </c>
      <c r="Y114" s="4">
        <v>0</v>
      </c>
      <c r="Z114" s="2" t="b">
        <v>0</v>
      </c>
      <c r="AA114" s="2" t="s">
        <v>27</v>
      </c>
      <c r="AB114" s="5">
        <v>44875.386937465279</v>
      </c>
      <c r="AC114" s="5">
        <v>44994.461867048609</v>
      </c>
      <c r="AD114" s="1" t="s">
        <v>27</v>
      </c>
      <c r="AE114" s="4">
        <v>135</v>
      </c>
      <c r="AF114" s="4">
        <v>16</v>
      </c>
    </row>
    <row r="115" spans="1:32" ht="26.25" x14ac:dyDescent="0.25">
      <c r="A115" s="1" t="s">
        <v>25</v>
      </c>
      <c r="B115" s="2">
        <v>4515940000</v>
      </c>
      <c r="C115" s="2" t="e">
        <f>VLOOKUP(B115,#REF!,3,FALSE)</f>
        <v>#REF!</v>
      </c>
      <c r="D115" s="1" t="s">
        <v>62</v>
      </c>
      <c r="E115" s="11">
        <f t="shared" si="20"/>
        <v>0.50235195525396636</v>
      </c>
      <c r="F115" s="3">
        <v>4994.9999999999991</v>
      </c>
      <c r="G115" s="19">
        <f t="shared" si="21"/>
        <v>0.40211675972856975</v>
      </c>
      <c r="H115" s="9">
        <f t="shared" si="18"/>
        <v>2237.1767851557938</v>
      </c>
      <c r="I115" s="17">
        <f t="shared" si="22"/>
        <v>0.55211675972856977</v>
      </c>
      <c r="J115" s="15">
        <f t="shared" si="23"/>
        <v>2485.7519835064377</v>
      </c>
      <c r="K115" s="4">
        <v>14.999999999999996</v>
      </c>
      <c r="L115" s="3">
        <v>2156.5</v>
      </c>
      <c r="M115" s="8">
        <f t="shared" si="19"/>
        <v>233.05067685844301</v>
      </c>
      <c r="N115" s="3">
        <v>1928.600676858443</v>
      </c>
      <c r="O115" s="3">
        <v>1695.55</v>
      </c>
      <c r="P115" s="4">
        <v>14.999999999999996</v>
      </c>
      <c r="Q115" s="4" t="s">
        <v>27</v>
      </c>
      <c r="R115" s="4">
        <v>0</v>
      </c>
      <c r="S115" s="4">
        <v>64.599999999999994</v>
      </c>
      <c r="T115" s="4">
        <v>49.599999999999994</v>
      </c>
      <c r="U115" s="2" t="s">
        <v>28</v>
      </c>
      <c r="V115" s="3">
        <v>28929.010152876639</v>
      </c>
      <c r="W115" s="4">
        <v>0</v>
      </c>
      <c r="X115" s="4">
        <v>0</v>
      </c>
      <c r="Y115" s="4">
        <v>0</v>
      </c>
      <c r="Z115" s="2" t="b">
        <v>0</v>
      </c>
      <c r="AA115" s="2" t="s">
        <v>27</v>
      </c>
      <c r="AB115" s="5">
        <v>44904.648621215274</v>
      </c>
      <c r="AC115" s="5">
        <v>44985.376825844905</v>
      </c>
      <c r="AD115" s="1" t="s">
        <v>27</v>
      </c>
      <c r="AE115" s="4">
        <v>106</v>
      </c>
      <c r="AF115" s="4">
        <v>25</v>
      </c>
    </row>
    <row r="116" spans="1:32" ht="26.25" x14ac:dyDescent="0.25">
      <c r="A116" s="1" t="s">
        <v>25</v>
      </c>
      <c r="B116" s="2">
        <v>3508090000</v>
      </c>
      <c r="C116" s="2" t="e">
        <f>VLOOKUP(B116,#REF!,3,FALSE)</f>
        <v>#REF!</v>
      </c>
      <c r="D116" s="1" t="s">
        <v>151</v>
      </c>
      <c r="E116" s="11">
        <f t="shared" si="20"/>
        <v>0.36164951734055417</v>
      </c>
      <c r="F116" s="3">
        <v>4842</v>
      </c>
      <c r="G116" s="19">
        <f t="shared" si="21"/>
        <v>0.2754845656064987</v>
      </c>
      <c r="H116" s="9">
        <f t="shared" si="18"/>
        <v>2781.8037333333332</v>
      </c>
      <c r="I116" s="17">
        <f t="shared" si="22"/>
        <v>0.42548456560649872</v>
      </c>
      <c r="J116" s="15">
        <f t="shared" si="23"/>
        <v>3090.8930370370367</v>
      </c>
      <c r="K116" s="4">
        <v>1</v>
      </c>
      <c r="L116" s="3">
        <v>0</v>
      </c>
      <c r="M116" s="8">
        <f t="shared" si="19"/>
        <v>236.26666666666642</v>
      </c>
      <c r="N116" s="3">
        <v>2398.1066666666666</v>
      </c>
      <c r="O116" s="3">
        <v>2161.84</v>
      </c>
      <c r="P116" s="4">
        <v>1</v>
      </c>
      <c r="Q116" s="4" t="s">
        <v>27</v>
      </c>
      <c r="R116" s="4">
        <v>0</v>
      </c>
      <c r="S116" s="4">
        <v>17.2</v>
      </c>
      <c r="T116" s="4">
        <v>16.2</v>
      </c>
      <c r="U116" s="2" t="s">
        <v>28</v>
      </c>
      <c r="V116" s="3">
        <v>2398.1066666666666</v>
      </c>
      <c r="W116" s="4">
        <v>0</v>
      </c>
      <c r="X116" s="4">
        <v>0</v>
      </c>
      <c r="Y116" s="4">
        <v>0</v>
      </c>
      <c r="Z116" s="2" t="b">
        <v>0</v>
      </c>
      <c r="AA116" s="2" t="s">
        <v>27</v>
      </c>
      <c r="AB116" s="5">
        <v>44834.458333333328</v>
      </c>
      <c r="AC116" s="5">
        <v>45007.477552974538</v>
      </c>
      <c r="AD116" s="1" t="s">
        <v>27</v>
      </c>
      <c r="AE116" s="4">
        <v>176</v>
      </c>
      <c r="AF116" s="4">
        <v>3</v>
      </c>
    </row>
    <row r="117" spans="1:32" ht="26.25" x14ac:dyDescent="0.25">
      <c r="A117" s="1" t="s">
        <v>25</v>
      </c>
      <c r="B117" s="2">
        <v>3584340009</v>
      </c>
      <c r="C117" s="2" t="e">
        <f>VLOOKUP(B117,#REF!,3,FALSE)</f>
        <v>#REF!</v>
      </c>
      <c r="D117" s="1" t="s">
        <v>50</v>
      </c>
      <c r="E117" s="11">
        <f t="shared" si="20"/>
        <v>0.48981394214625834</v>
      </c>
      <c r="F117" s="3">
        <v>5872</v>
      </c>
      <c r="G117" s="19">
        <f t="shared" si="21"/>
        <v>0.39083254793163247</v>
      </c>
      <c r="H117" s="9">
        <f t="shared" si="18"/>
        <v>2696.2312785454542</v>
      </c>
      <c r="I117" s="17">
        <f t="shared" si="22"/>
        <v>0.54083254793163249</v>
      </c>
      <c r="J117" s="15">
        <f t="shared" si="23"/>
        <v>2995.8125317171712</v>
      </c>
      <c r="K117" s="4">
        <v>22</v>
      </c>
      <c r="L117" s="3">
        <v>2504</v>
      </c>
      <c r="M117" s="8">
        <f t="shared" si="19"/>
        <v>242.26730909090884</v>
      </c>
      <c r="N117" s="3">
        <v>2324.337309090909</v>
      </c>
      <c r="O117" s="3">
        <v>2082.0700000000002</v>
      </c>
      <c r="P117" s="4">
        <v>22</v>
      </c>
      <c r="Q117" s="4" t="s">
        <v>27</v>
      </c>
      <c r="R117" s="4">
        <v>0</v>
      </c>
      <c r="S117" s="4">
        <v>32</v>
      </c>
      <c r="T117" s="4">
        <v>10</v>
      </c>
      <c r="U117" s="2" t="s">
        <v>28</v>
      </c>
      <c r="V117" s="3">
        <v>51135.4208</v>
      </c>
      <c r="W117" s="4">
        <v>0</v>
      </c>
      <c r="X117" s="4">
        <v>0</v>
      </c>
      <c r="Y117" s="4">
        <v>0</v>
      </c>
      <c r="Z117" s="2" t="b">
        <v>0</v>
      </c>
      <c r="AA117" s="2" t="s">
        <v>27</v>
      </c>
      <c r="AB117" s="5">
        <v>44946.568552662036</v>
      </c>
      <c r="AC117" s="5">
        <v>44999.782470104168</v>
      </c>
      <c r="AD117" s="1" t="s">
        <v>27</v>
      </c>
      <c r="AE117" s="4">
        <v>64</v>
      </c>
      <c r="AF117" s="4">
        <v>11</v>
      </c>
    </row>
    <row r="118" spans="1:32" ht="26.25" x14ac:dyDescent="0.25">
      <c r="A118" s="1" t="s">
        <v>25</v>
      </c>
      <c r="B118" s="2">
        <v>4514920000</v>
      </c>
      <c r="C118" s="2" t="e">
        <f>VLOOKUP(B118,#REF!,3,FALSE)</f>
        <v>#REF!</v>
      </c>
      <c r="D118" s="1" t="s">
        <v>67</v>
      </c>
      <c r="E118" s="11">
        <f t="shared" si="20"/>
        <v>0.45540091668882426</v>
      </c>
      <c r="F118" s="3">
        <v>6995</v>
      </c>
      <c r="G118" s="19">
        <f t="shared" si="21"/>
        <v>0.35986082501994188</v>
      </c>
      <c r="H118" s="9">
        <f t="shared" si="18"/>
        <v>3428.5235289855068</v>
      </c>
      <c r="I118" s="17">
        <f t="shared" si="22"/>
        <v>0.5098608250199419</v>
      </c>
      <c r="J118" s="15">
        <f t="shared" si="23"/>
        <v>3809.4705877616743</v>
      </c>
      <c r="K118" s="4">
        <v>12</v>
      </c>
      <c r="L118" s="3">
        <v>0</v>
      </c>
      <c r="M118" s="8">
        <f t="shared" si="19"/>
        <v>302.42373188405782</v>
      </c>
      <c r="N118" s="3">
        <v>2955.6237318840576</v>
      </c>
      <c r="O118" s="3">
        <v>2653.2</v>
      </c>
      <c r="P118" s="4">
        <v>12</v>
      </c>
      <c r="Q118" s="4" t="s">
        <v>27</v>
      </c>
      <c r="R118" s="4">
        <v>0</v>
      </c>
      <c r="S118" s="4">
        <v>42</v>
      </c>
      <c r="T118" s="4">
        <v>30</v>
      </c>
      <c r="U118" s="2" t="s">
        <v>28</v>
      </c>
      <c r="V118" s="3">
        <v>35467.484782608692</v>
      </c>
      <c r="W118" s="4">
        <v>0</v>
      </c>
      <c r="X118" s="4">
        <v>0</v>
      </c>
      <c r="Y118" s="4">
        <v>0</v>
      </c>
      <c r="Z118" s="2" t="b">
        <v>0</v>
      </c>
      <c r="AA118" s="2" t="s">
        <v>27</v>
      </c>
      <c r="AB118" s="5">
        <v>44862.715159988424</v>
      </c>
      <c r="AC118" s="5">
        <v>44984.427262233796</v>
      </c>
      <c r="AD118" s="1" t="s">
        <v>27</v>
      </c>
      <c r="AE118" s="4">
        <v>148</v>
      </c>
      <c r="AF118" s="4">
        <v>26</v>
      </c>
    </row>
    <row r="119" spans="1:32" ht="26.25" x14ac:dyDescent="0.25">
      <c r="A119" s="1" t="s">
        <v>25</v>
      </c>
      <c r="B119" s="2">
        <v>3592320009</v>
      </c>
      <c r="C119" s="2" t="e">
        <f>VLOOKUP(B119,#REF!,3,FALSE)</f>
        <v>#REF!</v>
      </c>
      <c r="D119" s="1" t="s">
        <v>137</v>
      </c>
      <c r="E119" s="11">
        <f t="shared" si="20"/>
        <v>0.57452209759371109</v>
      </c>
      <c r="F119" s="3">
        <v>5795</v>
      </c>
      <c r="G119" s="19">
        <f t="shared" si="21"/>
        <v>0.46706988783433989</v>
      </c>
      <c r="H119" s="9">
        <f t="shared" si="18"/>
        <v>2219.08</v>
      </c>
      <c r="I119" s="17">
        <f t="shared" si="22"/>
        <v>0.61706988783433991</v>
      </c>
      <c r="J119" s="15">
        <f t="shared" si="23"/>
        <v>2465.6444444444442</v>
      </c>
      <c r="K119" s="4">
        <v>2</v>
      </c>
      <c r="L119" s="3">
        <v>2077.6</v>
      </c>
      <c r="M119" s="8">
        <f t="shared" si="19"/>
        <v>334</v>
      </c>
      <c r="N119" s="3">
        <v>1913</v>
      </c>
      <c r="O119" s="3">
        <v>1579</v>
      </c>
      <c r="P119" s="4">
        <v>2</v>
      </c>
      <c r="Q119" s="4" t="s">
        <v>27</v>
      </c>
      <c r="R119" s="4">
        <v>0</v>
      </c>
      <c r="S119" s="4">
        <v>16</v>
      </c>
      <c r="T119" s="4">
        <v>14</v>
      </c>
      <c r="U119" s="2" t="s">
        <v>28</v>
      </c>
      <c r="V119" s="3">
        <v>3826</v>
      </c>
      <c r="W119" s="4">
        <v>0</v>
      </c>
      <c r="X119" s="4">
        <v>0</v>
      </c>
      <c r="Y119" s="4">
        <v>0</v>
      </c>
      <c r="Z119" s="2" t="b">
        <v>0</v>
      </c>
      <c r="AA119" s="2" t="s">
        <v>27</v>
      </c>
      <c r="AB119" s="5">
        <v>44592.767124803242</v>
      </c>
      <c r="AC119" s="5">
        <v>44930.788430208333</v>
      </c>
      <c r="AD119" s="1" t="s">
        <v>27</v>
      </c>
      <c r="AE119" s="4">
        <v>418</v>
      </c>
      <c r="AF119" s="4">
        <v>80</v>
      </c>
    </row>
    <row r="120" spans="1:32" ht="26.25" x14ac:dyDescent="0.25">
      <c r="A120" s="1" t="s">
        <v>25</v>
      </c>
      <c r="B120" s="2">
        <v>3506940000</v>
      </c>
      <c r="C120" s="2" t="e">
        <f>VLOOKUP(B120,#REF!,3,FALSE)</f>
        <v>#REF!</v>
      </c>
      <c r="D120" s="1" t="s">
        <v>61</v>
      </c>
      <c r="E120" s="11">
        <f t="shared" si="20"/>
        <v>0.48433183302444627</v>
      </c>
      <c r="F120" s="3">
        <v>6295</v>
      </c>
      <c r="G120" s="19">
        <f t="shared" si="21"/>
        <v>0.38589864972200161</v>
      </c>
      <c r="H120" s="9">
        <f t="shared" si="18"/>
        <v>2921.518</v>
      </c>
      <c r="I120" s="17">
        <f t="shared" si="22"/>
        <v>0.53589864972200163</v>
      </c>
      <c r="J120" s="15">
        <f t="shared" si="23"/>
        <v>3246.1311111111108</v>
      </c>
      <c r="K120" s="4">
        <v>15</v>
      </c>
      <c r="L120" s="3">
        <v>3205.65</v>
      </c>
      <c r="M120" s="8">
        <f t="shared" si="19"/>
        <v>343.55000000000018</v>
      </c>
      <c r="N120" s="3">
        <v>2518.5500000000002</v>
      </c>
      <c r="O120" s="3">
        <v>2175</v>
      </c>
      <c r="P120" s="4">
        <v>15</v>
      </c>
      <c r="Q120" s="4" t="s">
        <v>27</v>
      </c>
      <c r="R120" s="4">
        <v>0</v>
      </c>
      <c r="S120" s="4">
        <v>28</v>
      </c>
      <c r="T120" s="4">
        <v>13</v>
      </c>
      <c r="U120" s="2" t="s">
        <v>28</v>
      </c>
      <c r="V120" s="3">
        <v>37778.25</v>
      </c>
      <c r="W120" s="4">
        <v>0</v>
      </c>
      <c r="X120" s="4">
        <v>0</v>
      </c>
      <c r="Y120" s="4">
        <v>0</v>
      </c>
      <c r="Z120" s="2" t="b">
        <v>0</v>
      </c>
      <c r="AA120" s="2" t="s">
        <v>27</v>
      </c>
      <c r="AB120" s="5">
        <v>44917.773349618052</v>
      </c>
      <c r="AC120" s="5">
        <v>44979.575136192128</v>
      </c>
      <c r="AD120" s="1" t="s">
        <v>27</v>
      </c>
      <c r="AE120" s="4">
        <v>93</v>
      </c>
      <c r="AF120" s="4">
        <v>31</v>
      </c>
    </row>
    <row r="121" spans="1:32" ht="26.25" x14ac:dyDescent="0.25">
      <c r="A121" s="1" t="s">
        <v>25</v>
      </c>
      <c r="B121" s="2">
        <v>3564090000</v>
      </c>
      <c r="C121" s="2" t="e">
        <f>VLOOKUP(B121,#REF!,3,FALSE)</f>
        <v>#REF!</v>
      </c>
      <c r="D121" s="1" t="s">
        <v>113</v>
      </c>
      <c r="E121" s="11">
        <f t="shared" si="20"/>
        <v>0.40600171727136553</v>
      </c>
      <c r="F121" s="3">
        <v>6082</v>
      </c>
      <c r="G121" s="19">
        <f t="shared" si="21"/>
        <v>0.31540154554422895</v>
      </c>
      <c r="H121" s="9">
        <f t="shared" si="18"/>
        <v>3251.4277999999995</v>
      </c>
      <c r="I121" s="17">
        <f t="shared" si="22"/>
        <v>0.46540154554422897</v>
      </c>
      <c r="J121" s="15">
        <f t="shared" si="23"/>
        <v>3612.697555555555</v>
      </c>
      <c r="K121" s="4">
        <v>4</v>
      </c>
      <c r="L121" s="3">
        <v>4033</v>
      </c>
      <c r="M121" s="8">
        <f t="shared" si="19"/>
        <v>406.95499999999993</v>
      </c>
      <c r="N121" s="3">
        <v>2802.9549999999999</v>
      </c>
      <c r="O121" s="3">
        <v>2396</v>
      </c>
      <c r="P121" s="4">
        <v>4</v>
      </c>
      <c r="Q121" s="4" t="s">
        <v>27</v>
      </c>
      <c r="R121" s="4">
        <v>0</v>
      </c>
      <c r="S121" s="4">
        <v>11</v>
      </c>
      <c r="T121" s="4">
        <v>7</v>
      </c>
      <c r="U121" s="2" t="s">
        <v>28</v>
      </c>
      <c r="V121" s="3">
        <v>11211.82</v>
      </c>
      <c r="W121" s="4">
        <v>0</v>
      </c>
      <c r="X121" s="4">
        <v>0</v>
      </c>
      <c r="Y121" s="4">
        <v>0</v>
      </c>
      <c r="Z121" s="2" t="b">
        <v>0</v>
      </c>
      <c r="AA121" s="2" t="s">
        <v>27</v>
      </c>
      <c r="AB121" s="5">
        <v>44904.648621215274</v>
      </c>
      <c r="AC121" s="5">
        <v>44994.6384477662</v>
      </c>
      <c r="AD121" s="1" t="s">
        <v>27</v>
      </c>
      <c r="AE121" s="4">
        <v>106</v>
      </c>
      <c r="AF121" s="4">
        <v>16</v>
      </c>
    </row>
    <row r="122" spans="1:32" ht="26.25" x14ac:dyDescent="0.25">
      <c r="A122" s="1" t="s">
        <v>25</v>
      </c>
      <c r="B122" s="2">
        <v>3592210000</v>
      </c>
      <c r="C122" s="2" t="e">
        <f>VLOOKUP(B122,#REF!,3,FALSE)</f>
        <v>#REF!</v>
      </c>
      <c r="D122" s="1" t="s">
        <v>64</v>
      </c>
      <c r="E122" s="11">
        <f t="shared" si="20"/>
        <v>0.34939788379272851</v>
      </c>
      <c r="F122" s="3">
        <v>9020</v>
      </c>
      <c r="G122" s="19">
        <f t="shared" si="21"/>
        <v>0.26445809541345566</v>
      </c>
      <c r="H122" s="9">
        <f t="shared" si="18"/>
        <v>5281.5879793706299</v>
      </c>
      <c r="I122" s="17">
        <f t="shared" si="22"/>
        <v>0.41445809541345568</v>
      </c>
      <c r="J122" s="15">
        <f t="shared" si="23"/>
        <v>5868.431088189589</v>
      </c>
      <c r="K122" s="4">
        <v>13</v>
      </c>
      <c r="L122" s="3">
        <v>5258.97</v>
      </c>
      <c r="M122" s="8">
        <f t="shared" si="19"/>
        <v>883.09308566433629</v>
      </c>
      <c r="N122" s="3">
        <v>4553.0930856643363</v>
      </c>
      <c r="O122" s="3">
        <v>3670</v>
      </c>
      <c r="P122" s="4">
        <v>13</v>
      </c>
      <c r="Q122" s="4" t="s">
        <v>27</v>
      </c>
      <c r="R122" s="4">
        <v>0</v>
      </c>
      <c r="S122" s="4">
        <v>35.1</v>
      </c>
      <c r="T122" s="4">
        <v>22.1</v>
      </c>
      <c r="U122" s="2" t="s">
        <v>28</v>
      </c>
      <c r="V122" s="3">
        <v>59190.210113636371</v>
      </c>
      <c r="W122" s="4">
        <v>0</v>
      </c>
      <c r="X122" s="4">
        <v>0</v>
      </c>
      <c r="Y122" s="4">
        <v>0</v>
      </c>
      <c r="Z122" s="2" t="b">
        <v>0</v>
      </c>
      <c r="AA122" s="2" t="s">
        <v>27</v>
      </c>
      <c r="AB122" s="5">
        <v>44917.778567442125</v>
      </c>
      <c r="AC122" s="5">
        <v>44911.550689502314</v>
      </c>
      <c r="AD122" s="1" t="s">
        <v>27</v>
      </c>
      <c r="AE122" s="4">
        <v>93</v>
      </c>
      <c r="AF122" s="4">
        <v>99</v>
      </c>
    </row>
    <row r="123" spans="1:32" ht="26.25" x14ac:dyDescent="0.25">
      <c r="A123" s="1" t="s">
        <v>25</v>
      </c>
      <c r="B123" s="2">
        <v>15548970000</v>
      </c>
      <c r="C123" s="2" t="e">
        <f>VLOOKUP(B123,#REF!,3,FALSE)</f>
        <v>#REF!</v>
      </c>
      <c r="D123" s="1" t="s">
        <v>98</v>
      </c>
      <c r="E123" s="11">
        <f t="shared" si="20"/>
        <v>0.37802366040361868</v>
      </c>
      <c r="F123" s="3">
        <v>2395</v>
      </c>
      <c r="G123" s="19">
        <f t="shared" si="21"/>
        <v>0.29022129436325683</v>
      </c>
      <c r="H123" s="9">
        <f t="shared" si="18"/>
        <v>1340.6699999999998</v>
      </c>
      <c r="I123" s="17">
        <f t="shared" si="22"/>
        <v>0.44022129436325685</v>
      </c>
      <c r="J123" s="15">
        <f t="shared" si="23"/>
        <v>1489.6333333333332</v>
      </c>
      <c r="K123" s="4">
        <v>4</v>
      </c>
      <c r="L123" s="3">
        <v>1155.75</v>
      </c>
      <c r="M123" s="8">
        <f t="shared" si="19"/>
        <v>0</v>
      </c>
      <c r="N123" s="3">
        <v>1155.75</v>
      </c>
      <c r="O123" s="3">
        <v>1155.75</v>
      </c>
      <c r="P123" s="4">
        <v>4</v>
      </c>
      <c r="Q123" s="4" t="s">
        <v>27</v>
      </c>
      <c r="R123" s="4">
        <v>4</v>
      </c>
      <c r="S123" s="4">
        <v>4</v>
      </c>
      <c r="T123" s="4">
        <v>0</v>
      </c>
      <c r="U123" s="2" t="s">
        <v>28</v>
      </c>
      <c r="V123" s="3">
        <v>4623</v>
      </c>
      <c r="W123" s="4">
        <v>0</v>
      </c>
      <c r="X123" s="4">
        <v>0</v>
      </c>
      <c r="Y123" s="4">
        <v>0</v>
      </c>
      <c r="Z123" s="2" t="b">
        <v>0</v>
      </c>
      <c r="AA123" s="2" t="s">
        <v>27</v>
      </c>
      <c r="AB123" s="5" t="s">
        <v>27</v>
      </c>
      <c r="AC123" s="5" t="s">
        <v>27</v>
      </c>
      <c r="AD123" s="1" t="s">
        <v>27</v>
      </c>
      <c r="AE123" s="4" t="s">
        <v>27</v>
      </c>
      <c r="AF123" s="4" t="s">
        <v>27</v>
      </c>
    </row>
    <row r="124" spans="1:32" ht="15.75" customHeight="1" x14ac:dyDescent="0.25">
      <c r="A124" s="2" t="s">
        <v>0</v>
      </c>
      <c r="B124" s="2" t="s">
        <v>1</v>
      </c>
      <c r="C124" s="2" t="e">
        <f>VLOOKUP(B124,#REF!,3,FALSE)</f>
        <v>#REF!</v>
      </c>
      <c r="D124" s="2" t="s">
        <v>2</v>
      </c>
      <c r="E124" s="2"/>
      <c r="F124" s="2" t="s">
        <v>6</v>
      </c>
      <c r="G124" s="7"/>
      <c r="H124" s="7"/>
      <c r="I124" s="7" t="s">
        <v>154</v>
      </c>
      <c r="J124" s="2"/>
      <c r="K124" s="2" t="s">
        <v>10</v>
      </c>
      <c r="L124" s="2" t="s">
        <v>3</v>
      </c>
      <c r="M124" s="2"/>
      <c r="N124" s="2" t="s">
        <v>4</v>
      </c>
      <c r="O124" s="2" t="s">
        <v>5</v>
      </c>
      <c r="P124" s="2" t="s">
        <v>7</v>
      </c>
      <c r="Q124" s="2" t="s">
        <v>8</v>
      </c>
      <c r="R124" s="2" t="s">
        <v>9</v>
      </c>
      <c r="S124" s="2" t="s">
        <v>11</v>
      </c>
      <c r="T124" s="2" t="s">
        <v>12</v>
      </c>
      <c r="U124" s="2" t="s">
        <v>13</v>
      </c>
      <c r="V124" s="2" t="s">
        <v>14</v>
      </c>
      <c r="W124" s="2" t="s">
        <v>15</v>
      </c>
      <c r="X124" s="2" t="s">
        <v>16</v>
      </c>
      <c r="Y124" s="2" t="s">
        <v>17</v>
      </c>
      <c r="Z124" s="2" t="s">
        <v>18</v>
      </c>
      <c r="AA124" s="2" t="s">
        <v>19</v>
      </c>
      <c r="AB124" s="2" t="s">
        <v>20</v>
      </c>
      <c r="AC124" s="2" t="s">
        <v>21</v>
      </c>
      <c r="AD124" s="2" t="s">
        <v>22</v>
      </c>
      <c r="AE124" s="2" t="s">
        <v>23</v>
      </c>
      <c r="AF124" s="2" t="s">
        <v>24</v>
      </c>
    </row>
    <row r="125" spans="1:32" x14ac:dyDescent="0.25">
      <c r="A125" s="2" t="s">
        <v>0</v>
      </c>
      <c r="B125" s="2" t="s">
        <v>1</v>
      </c>
      <c r="D125" s="2" t="s">
        <v>2</v>
      </c>
      <c r="E125" s="2"/>
      <c r="F125" s="2" t="s">
        <v>6</v>
      </c>
      <c r="G125" s="7"/>
      <c r="H125" s="7"/>
      <c r="I125" s="7"/>
      <c r="J125" s="2"/>
      <c r="K125" s="2" t="s">
        <v>10</v>
      </c>
      <c r="L125" s="2" t="s">
        <v>3</v>
      </c>
      <c r="M125" s="2"/>
      <c r="N125" s="2" t="s">
        <v>4</v>
      </c>
      <c r="O125" s="2" t="s">
        <v>5</v>
      </c>
      <c r="P125" s="2" t="s">
        <v>7</v>
      </c>
      <c r="Q125" s="2" t="s">
        <v>8</v>
      </c>
      <c r="R125" s="2" t="s">
        <v>9</v>
      </c>
      <c r="S125" s="2" t="s">
        <v>11</v>
      </c>
      <c r="T125" s="2" t="s">
        <v>12</v>
      </c>
      <c r="U125" s="2" t="s">
        <v>13</v>
      </c>
      <c r="V125" s="2" t="s">
        <v>14</v>
      </c>
      <c r="W125" s="2" t="s">
        <v>15</v>
      </c>
      <c r="X125" s="2" t="s">
        <v>16</v>
      </c>
      <c r="Y125" s="2" t="s">
        <v>17</v>
      </c>
      <c r="Z125" s="2" t="s">
        <v>18</v>
      </c>
      <c r="AA125" s="2" t="s">
        <v>19</v>
      </c>
      <c r="AB125" s="2" t="s">
        <v>20</v>
      </c>
      <c r="AC125" s="2" t="s">
        <v>21</v>
      </c>
      <c r="AD125" s="2" t="s">
        <v>22</v>
      </c>
      <c r="AE125" s="2" t="s">
        <v>23</v>
      </c>
      <c r="AF125" s="2" t="s">
        <v>24</v>
      </c>
    </row>
    <row r="126" spans="1:32" x14ac:dyDescent="0.25">
      <c r="E126" s="12"/>
      <c r="V126" s="6" t="str">
        <f>CONCATENATE("Sum=",TEXT(SUBTOTAL(9,V4:V125), "[$$-080A]#,##0.00;-[$$-080A]#,##0.00;[$$-080A]#,##0.00;@"),"")</f>
        <v>Sum=$2,640,529.10</v>
      </c>
    </row>
  </sheetData>
  <sortState xmlns:xlrd2="http://schemas.microsoft.com/office/spreadsheetml/2017/richdata2" ref="A2:AO1257">
    <sortCondition ref="M2:M1257"/>
  </sortState>
  <conditionalFormatting sqref="A1:F2 A4:F125 C2:C138 E2:E41 G1:H125 I2:J123 I1:AF2 I4:AF125">
    <cfRule type="expression" dxfId="2" priority="13">
      <formula>AND($P1&gt;$W1,$W1&gt;0)</formula>
    </cfRule>
    <cfRule type="expression" dxfId="1" priority="14">
      <formula>AND($P1&lt;=$X1,$X1&gt;0)</formula>
    </cfRule>
    <cfRule type="expression" dxfId="0" priority="15">
      <formula>AND($P1&lt;=$Y1,$P1&gt;$X1,$X1&gt;0,$Y1&gt;0)</formula>
    </cfRule>
  </conditionalFormatting>
  <pageMargins left="0.7" right="0.7" top="0.75" bottom="0.75" header="0.3" footer="0.3"/>
  <pageSetup fitToWidth="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4B4C1-6CB6-4AB9-8811-74D37E30B6C4}">
  <sheetPr codeName="Hoja4"/>
  <dimension ref="C3:C126"/>
  <sheetViews>
    <sheetView workbookViewId="0">
      <selection activeCell="C4" sqref="C4:C126"/>
    </sheetView>
  </sheetViews>
  <sheetFormatPr baseColWidth="10" defaultColWidth="11.5703125" defaultRowHeight="15" x14ac:dyDescent="0.25"/>
  <sheetData>
    <row r="3" spans="3:3" x14ac:dyDescent="0.25">
      <c r="C3" t="e">
        <f>AVERAGE(C4:C126)</f>
        <v>#DIV/0!</v>
      </c>
    </row>
    <row r="4" spans="3:3" x14ac:dyDescent="0.25">
      <c r="C4" s="13">
        <v>0.2161510312707918</v>
      </c>
    </row>
    <row r="5" spans="3:3" x14ac:dyDescent="0.25">
      <c r="C5" s="13">
        <v>0.36637421690495392</v>
      </c>
    </row>
    <row r="6" spans="3:3" x14ac:dyDescent="0.25">
      <c r="C6" s="13">
        <v>6.3728989537809602E-2</v>
      </c>
    </row>
    <row r="7" spans="3:3" x14ac:dyDescent="0.25">
      <c r="C7" s="13">
        <v>0.29780321173303631</v>
      </c>
    </row>
    <row r="8" spans="3:3" x14ac:dyDescent="0.25">
      <c r="C8" s="13">
        <v>0.29851881093366839</v>
      </c>
    </row>
    <row r="9" spans="3:3" x14ac:dyDescent="0.25">
      <c r="C9" s="13">
        <v>0.34493093093093091</v>
      </c>
    </row>
    <row r="10" spans="3:3" x14ac:dyDescent="0.25">
      <c r="C10" s="13">
        <v>0.24716338940219532</v>
      </c>
    </row>
    <row r="11" spans="3:3" x14ac:dyDescent="0.25">
      <c r="C11" s="13">
        <v>0.37540782665866285</v>
      </c>
    </row>
    <row r="12" spans="3:3" x14ac:dyDescent="0.25">
      <c r="C12" s="13">
        <v>0.33827015382544007</v>
      </c>
    </row>
    <row r="13" spans="3:3" x14ac:dyDescent="0.25">
      <c r="C13" s="13">
        <v>0.28214373156670081</v>
      </c>
    </row>
    <row r="14" spans="3:3" x14ac:dyDescent="0.25">
      <c r="C14" s="13">
        <v>0.17422389097482971</v>
      </c>
    </row>
    <row r="15" spans="3:3" x14ac:dyDescent="0.25">
      <c r="C15" s="13">
        <v>0.30112540675844818</v>
      </c>
    </row>
    <row r="16" spans="3:3" x14ac:dyDescent="0.25">
      <c r="C16" s="13">
        <v>0.31982764811490133</v>
      </c>
    </row>
    <row r="17" spans="3:3" x14ac:dyDescent="0.25">
      <c r="C17" s="13">
        <v>0.34496764524376289</v>
      </c>
    </row>
    <row r="18" spans="3:3" x14ac:dyDescent="0.25">
      <c r="C18" s="13">
        <v>0.2914821548821549</v>
      </c>
    </row>
    <row r="19" spans="3:3" x14ac:dyDescent="0.25">
      <c r="C19" s="13">
        <v>0.33245135887832522</v>
      </c>
    </row>
    <row r="20" spans="3:3" x14ac:dyDescent="0.25">
      <c r="C20" s="13">
        <v>0.37379426098410018</v>
      </c>
    </row>
    <row r="21" spans="3:3" x14ac:dyDescent="0.25">
      <c r="C21" s="13">
        <v>0.30585584694045848</v>
      </c>
    </row>
    <row r="22" spans="3:3" x14ac:dyDescent="0.25">
      <c r="C22" s="13">
        <v>0.34490203000882624</v>
      </c>
    </row>
    <row r="23" spans="3:3" x14ac:dyDescent="0.25">
      <c r="C23" s="13">
        <v>0.33152796934865908</v>
      </c>
    </row>
    <row r="24" spans="3:3" x14ac:dyDescent="0.25">
      <c r="C24" s="13">
        <v>0.32804353022582883</v>
      </c>
    </row>
    <row r="25" spans="3:3" x14ac:dyDescent="0.25">
      <c r="C25" s="13">
        <v>0.33044643212085079</v>
      </c>
    </row>
    <row r="26" spans="3:3" x14ac:dyDescent="0.25">
      <c r="C26" s="13">
        <v>0.29782196950292861</v>
      </c>
    </row>
    <row r="27" spans="3:3" x14ac:dyDescent="0.25">
      <c r="C27" s="13">
        <v>0.31964778503994201</v>
      </c>
    </row>
    <row r="28" spans="3:3" x14ac:dyDescent="0.25">
      <c r="C28" s="13">
        <v>0.36834505178800947</v>
      </c>
    </row>
    <row r="29" spans="3:3" x14ac:dyDescent="0.25">
      <c r="C29" s="13">
        <v>0.39275680633729415</v>
      </c>
    </row>
    <row r="30" spans="3:3" x14ac:dyDescent="0.25">
      <c r="C30" s="13">
        <v>0.27244176826246408</v>
      </c>
    </row>
    <row r="31" spans="3:3" x14ac:dyDescent="0.25">
      <c r="C31" s="13">
        <v>0.34484331065759644</v>
      </c>
    </row>
    <row r="32" spans="3:3" x14ac:dyDescent="0.25">
      <c r="C32" s="13">
        <v>0.41828823763005329</v>
      </c>
    </row>
    <row r="33" spans="3:3" x14ac:dyDescent="0.25">
      <c r="C33" s="13">
        <v>0.28880007929428114</v>
      </c>
    </row>
    <row r="34" spans="3:3" x14ac:dyDescent="0.25">
      <c r="C34" s="13">
        <v>0.34130245652272634</v>
      </c>
    </row>
    <row r="35" spans="3:3" x14ac:dyDescent="0.25">
      <c r="C35" s="13">
        <v>0.33373104962670175</v>
      </c>
    </row>
    <row r="36" spans="3:3" x14ac:dyDescent="0.25">
      <c r="C36" s="13">
        <v>0.34488342307064779</v>
      </c>
    </row>
    <row r="37" spans="3:3" x14ac:dyDescent="0.25">
      <c r="C37" s="13">
        <v>0.35968945710579964</v>
      </c>
    </row>
    <row r="38" spans="3:3" x14ac:dyDescent="0.25">
      <c r="C38" s="13">
        <v>0.36763210839663318</v>
      </c>
    </row>
    <row r="39" spans="3:3" x14ac:dyDescent="0.25">
      <c r="C39" s="13">
        <v>0.58182468281430222</v>
      </c>
    </row>
    <row r="40" spans="3:3" x14ac:dyDescent="0.25">
      <c r="C40" s="13">
        <v>0.48994943990311857</v>
      </c>
    </row>
    <row r="41" spans="3:3" x14ac:dyDescent="0.25">
      <c r="C41" s="13">
        <v>0.31603441658929132</v>
      </c>
    </row>
    <row r="42" spans="3:3" x14ac:dyDescent="0.25">
      <c r="C42" s="13">
        <v>0.39150642870850128</v>
      </c>
    </row>
    <row r="43" spans="3:3" x14ac:dyDescent="0.25">
      <c r="C43" s="13">
        <v>0.35501954033402805</v>
      </c>
    </row>
    <row r="44" spans="3:3" x14ac:dyDescent="0.25">
      <c r="C44" s="13" t="e">
        <v>#DIV/0!</v>
      </c>
    </row>
    <row r="45" spans="3:3" x14ac:dyDescent="0.25">
      <c r="C45" s="13">
        <v>0.32621798941798963</v>
      </c>
    </row>
    <row r="46" spans="3:3" x14ac:dyDescent="0.25">
      <c r="C46" s="13">
        <v>0.40189325276938587</v>
      </c>
    </row>
    <row r="47" spans="3:3" x14ac:dyDescent="0.25">
      <c r="C47" s="13">
        <v>0.50756071152358873</v>
      </c>
    </row>
    <row r="48" spans="3:3" x14ac:dyDescent="0.25">
      <c r="C48" s="13">
        <v>0.38971264916467796</v>
      </c>
    </row>
    <row r="49" spans="3:3" x14ac:dyDescent="0.25">
      <c r="C49" s="13">
        <v>1</v>
      </c>
    </row>
    <row r="50" spans="3:3" x14ac:dyDescent="0.25">
      <c r="C50" s="13">
        <v>0.46357671957671948</v>
      </c>
    </row>
    <row r="51" spans="3:3" x14ac:dyDescent="0.25">
      <c r="C51" s="13">
        <v>0.33273971682265424</v>
      </c>
    </row>
    <row r="52" spans="3:3" x14ac:dyDescent="0.25">
      <c r="C52" s="13">
        <v>0.42927505330490412</v>
      </c>
    </row>
    <row r="53" spans="3:3" x14ac:dyDescent="0.25">
      <c r="C53" s="13">
        <v>0.41015992212487834</v>
      </c>
    </row>
    <row r="54" spans="3:3" x14ac:dyDescent="0.25">
      <c r="C54" s="13">
        <v>0.49234712084347126</v>
      </c>
    </row>
    <row r="55" spans="3:3" x14ac:dyDescent="0.25">
      <c r="C55" s="13">
        <v>0.38558065630397248</v>
      </c>
    </row>
    <row r="56" spans="3:3" x14ac:dyDescent="0.25">
      <c r="C56" s="13">
        <v>0.27863878998143587</v>
      </c>
    </row>
    <row r="57" spans="3:3" x14ac:dyDescent="0.25">
      <c r="C57" s="13">
        <v>0.33682103243139522</v>
      </c>
    </row>
    <row r="58" spans="3:3" x14ac:dyDescent="0.25">
      <c r="C58" s="13">
        <v>0.34490916657208792</v>
      </c>
    </row>
    <row r="59" spans="3:3" x14ac:dyDescent="0.25">
      <c r="C59" s="13">
        <v>0.36365457546057728</v>
      </c>
    </row>
    <row r="60" spans="3:3" x14ac:dyDescent="0.25">
      <c r="C60" s="13">
        <v>0.34436904641691068</v>
      </c>
    </row>
    <row r="61" spans="3:3" x14ac:dyDescent="0.25">
      <c r="C61" s="13">
        <v>0.38340911165890618</v>
      </c>
    </row>
    <row r="62" spans="3:3" x14ac:dyDescent="0.25">
      <c r="C62" s="13">
        <v>0.34482900826710083</v>
      </c>
    </row>
    <row r="63" spans="3:3" x14ac:dyDescent="0.25">
      <c r="C63" s="13">
        <v>0.33313357575757574</v>
      </c>
    </row>
    <row r="64" spans="3:3" x14ac:dyDescent="0.25">
      <c r="C64" s="13">
        <v>0.27605126733620283</v>
      </c>
    </row>
    <row r="65" spans="3:3" x14ac:dyDescent="0.25">
      <c r="C65" s="13">
        <v>0.25683295762684183</v>
      </c>
    </row>
    <row r="66" spans="3:3" x14ac:dyDescent="0.25">
      <c r="C66" s="13">
        <v>0.38655733082706767</v>
      </c>
    </row>
    <row r="67" spans="3:3" x14ac:dyDescent="0.25">
      <c r="C67" s="13">
        <v>0.39446654833747491</v>
      </c>
    </row>
    <row r="68" spans="3:3" x14ac:dyDescent="0.25">
      <c r="C68" s="13">
        <v>0.36344763766699256</v>
      </c>
    </row>
    <row r="69" spans="3:3" x14ac:dyDescent="0.25">
      <c r="C69" s="13">
        <v>0.43847278389500621</v>
      </c>
    </row>
    <row r="70" spans="3:3" x14ac:dyDescent="0.25">
      <c r="C70" s="13">
        <v>0.46105741591887356</v>
      </c>
    </row>
    <row r="71" spans="3:3" x14ac:dyDescent="0.25">
      <c r="C71" s="13">
        <v>0.43886930194008905</v>
      </c>
    </row>
    <row r="72" spans="3:3" x14ac:dyDescent="0.25">
      <c r="C72" s="13">
        <v>0.40694713033644331</v>
      </c>
    </row>
    <row r="73" spans="3:3" x14ac:dyDescent="0.25">
      <c r="C73" s="13">
        <v>0.40722160484027448</v>
      </c>
    </row>
    <row r="74" spans="3:3" x14ac:dyDescent="0.25">
      <c r="C74" s="13">
        <v>0.4455628044280443</v>
      </c>
    </row>
    <row r="75" spans="3:3" x14ac:dyDescent="0.25">
      <c r="C75" s="13">
        <v>0.37602804307360432</v>
      </c>
    </row>
    <row r="76" spans="3:3" x14ac:dyDescent="0.25">
      <c r="C76" s="13">
        <v>0.39877912901912904</v>
      </c>
    </row>
    <row r="77" spans="3:3" x14ac:dyDescent="0.25">
      <c r="C77" s="13">
        <v>0.32604281345565755</v>
      </c>
    </row>
    <row r="78" spans="3:3" x14ac:dyDescent="0.25">
      <c r="C78" s="13">
        <v>0.32942311294911913</v>
      </c>
    </row>
    <row r="79" spans="3:3" x14ac:dyDescent="0.25">
      <c r="C79" s="13">
        <v>0.36824338157141684</v>
      </c>
    </row>
    <row r="80" spans="3:3" x14ac:dyDescent="0.25">
      <c r="C80" s="13">
        <v>0.38665614653918751</v>
      </c>
    </row>
    <row r="81" spans="3:3" x14ac:dyDescent="0.25">
      <c r="C81" s="13">
        <v>0.38329353793417431</v>
      </c>
    </row>
    <row r="82" spans="3:3" x14ac:dyDescent="0.25">
      <c r="C82" s="13">
        <v>0.3754139789749546</v>
      </c>
    </row>
    <row r="83" spans="3:3" x14ac:dyDescent="0.25">
      <c r="C83" s="13">
        <v>0.49771106345802557</v>
      </c>
    </row>
    <row r="84" spans="3:3" x14ac:dyDescent="0.25">
      <c r="C84" s="13">
        <v>0.40158154402056839</v>
      </c>
    </row>
    <row r="85" spans="3:3" x14ac:dyDescent="0.25">
      <c r="C85" s="13">
        <v>0.32936110757569337</v>
      </c>
    </row>
    <row r="86" spans="3:3" x14ac:dyDescent="0.25">
      <c r="C86" s="13">
        <v>0.36118969798035944</v>
      </c>
    </row>
    <row r="87" spans="3:3" x14ac:dyDescent="0.25">
      <c r="C87" s="13">
        <v>0.31974201234949767</v>
      </c>
    </row>
    <row r="88" spans="3:3" x14ac:dyDescent="0.25">
      <c r="C88" s="13">
        <v>0.34484914718286036</v>
      </c>
    </row>
    <row r="89" spans="3:3" x14ac:dyDescent="0.25">
      <c r="C89" s="13">
        <v>0.60695360946339494</v>
      </c>
    </row>
    <row r="90" spans="3:3" x14ac:dyDescent="0.25">
      <c r="C90" s="13">
        <v>0.3993235689429554</v>
      </c>
    </row>
    <row r="91" spans="3:3" x14ac:dyDescent="0.25">
      <c r="C91" s="13">
        <v>0.35726414044101917</v>
      </c>
    </row>
    <row r="92" spans="3:3" x14ac:dyDescent="0.25">
      <c r="C92" s="13">
        <v>0.39614987684917463</v>
      </c>
    </row>
    <row r="93" spans="3:3" x14ac:dyDescent="0.25">
      <c r="C93" s="13">
        <v>0.32001143225499051</v>
      </c>
    </row>
    <row r="94" spans="3:3" x14ac:dyDescent="0.25">
      <c r="C94" s="13">
        <v>0.32821541540733967</v>
      </c>
    </row>
    <row r="95" spans="3:3" x14ac:dyDescent="0.25">
      <c r="C95" s="13">
        <v>0.36825365733011817</v>
      </c>
    </row>
    <row r="96" spans="3:3" x14ac:dyDescent="0.25">
      <c r="C96" s="13">
        <v>0.5446366060931318</v>
      </c>
    </row>
    <row r="97" spans="3:3" x14ac:dyDescent="0.25">
      <c r="C97" s="13">
        <v>0.48036215865856058</v>
      </c>
    </row>
    <row r="98" spans="3:3" x14ac:dyDescent="0.25">
      <c r="C98" s="13">
        <v>0.4121612655455868</v>
      </c>
    </row>
    <row r="99" spans="3:3" x14ac:dyDescent="0.25">
      <c r="C99" s="13">
        <v>0.43343045721150453</v>
      </c>
    </row>
    <row r="100" spans="3:3" x14ac:dyDescent="0.25">
      <c r="C100" s="13">
        <v>0.17164086989911703</v>
      </c>
    </row>
    <row r="101" spans="3:3" x14ac:dyDescent="0.25">
      <c r="C101" s="13">
        <v>0.47528930161833394</v>
      </c>
    </row>
    <row r="102" spans="3:3" x14ac:dyDescent="0.25">
      <c r="C102" s="13">
        <v>0.48153089650901371</v>
      </c>
    </row>
    <row r="103" spans="3:3" x14ac:dyDescent="0.25">
      <c r="C103" s="13">
        <v>0.44949279582310925</v>
      </c>
    </row>
    <row r="104" spans="3:3" x14ac:dyDescent="0.25">
      <c r="C104" s="13">
        <v>0.36085197798800478</v>
      </c>
    </row>
    <row r="105" spans="3:3" x14ac:dyDescent="0.25">
      <c r="C105" s="13">
        <v>0.37573509467195071</v>
      </c>
    </row>
    <row r="106" spans="3:3" x14ac:dyDescent="0.25">
      <c r="C106" s="13">
        <v>0.45573881217158324</v>
      </c>
    </row>
    <row r="107" spans="3:3" x14ac:dyDescent="0.25">
      <c r="C107" s="13">
        <v>0.50464235943090929</v>
      </c>
    </row>
    <row r="108" spans="3:3" x14ac:dyDescent="0.25">
      <c r="C108" s="13">
        <v>0.51105480897267885</v>
      </c>
    </row>
    <row r="109" spans="3:3" x14ac:dyDescent="0.25">
      <c r="C109" s="13">
        <v>0.37025699133359219</v>
      </c>
    </row>
    <row r="110" spans="3:3" x14ac:dyDescent="0.25">
      <c r="C110" s="13">
        <v>0.48661864953417849</v>
      </c>
    </row>
    <row r="111" spans="3:3" x14ac:dyDescent="0.25">
      <c r="C111" s="13">
        <v>0.40371613367041981</v>
      </c>
    </row>
    <row r="112" spans="3:3" x14ac:dyDescent="0.25">
      <c r="C112" s="13">
        <v>0.43534883821897608</v>
      </c>
    </row>
    <row r="113" spans="3:3" x14ac:dyDescent="0.25">
      <c r="C113" s="13">
        <v>0.4538884105916785</v>
      </c>
    </row>
    <row r="114" spans="3:3" x14ac:dyDescent="0.25">
      <c r="C114" s="13">
        <v>0.39081903967757614</v>
      </c>
    </row>
    <row r="115" spans="3:3" x14ac:dyDescent="0.25">
      <c r="C115" s="13">
        <v>0.39138066258942594</v>
      </c>
    </row>
    <row r="116" spans="3:3" x14ac:dyDescent="0.25">
      <c r="C116" s="13">
        <v>0.3021043146239023</v>
      </c>
    </row>
    <row r="117" spans="3:3" x14ac:dyDescent="0.25">
      <c r="C117" s="13">
        <v>0.45615387423028581</v>
      </c>
    </row>
    <row r="118" spans="3:3" x14ac:dyDescent="0.25">
      <c r="C118" s="13">
        <v>0.50235195525396636</v>
      </c>
    </row>
    <row r="119" spans="3:3" x14ac:dyDescent="0.25">
      <c r="C119" s="13">
        <v>0.36164951734055417</v>
      </c>
    </row>
    <row r="120" spans="3:3" x14ac:dyDescent="0.25">
      <c r="C120" s="13">
        <v>0.48981394214625834</v>
      </c>
    </row>
    <row r="121" spans="3:3" x14ac:dyDescent="0.25">
      <c r="C121" s="13">
        <v>0.45540091668882426</v>
      </c>
    </row>
    <row r="122" spans="3:3" x14ac:dyDescent="0.25">
      <c r="C122" s="13">
        <v>0.57452209759371109</v>
      </c>
    </row>
    <row r="123" spans="3:3" x14ac:dyDescent="0.25">
      <c r="C123" s="13">
        <v>0.48433183302444627</v>
      </c>
    </row>
    <row r="124" spans="3:3" x14ac:dyDescent="0.25">
      <c r="C124" s="13">
        <v>0.40600171727136553</v>
      </c>
    </row>
    <row r="125" spans="3:3" x14ac:dyDescent="0.25">
      <c r="C125" s="13">
        <v>0.34939788379272851</v>
      </c>
    </row>
    <row r="126" spans="3:3" x14ac:dyDescent="0.25">
      <c r="C126" s="13">
        <v>0.37802366040361868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Hoja3</vt:lpstr>
      <vt:lpstr>Sheet (2)</vt:lpstr>
      <vt:lpstr>Sheet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MONTES</dc:creator>
  <cp:lastModifiedBy>FERNANDO MONTES</cp:lastModifiedBy>
  <dcterms:created xsi:type="dcterms:W3CDTF">2023-03-25T16:56:23Z</dcterms:created>
  <dcterms:modified xsi:type="dcterms:W3CDTF">2023-04-03T22:24:21Z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21.1.6.0</vt:lpwstr>
  </property>
</Properties>
</file>